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ompartilhada\2024\Licitações - Pedidos\Impressoras\"/>
    </mc:Choice>
  </mc:AlternateContent>
  <xr:revisionPtr revIDLastSave="0" documentId="13_ncr:1_{8D104175-561A-4992-A5FE-46C13A039CEF}" xr6:coauthVersionLast="47" xr6:coauthVersionMax="47" xr10:uidLastSave="{00000000-0000-0000-0000-000000000000}"/>
  <bookViews>
    <workbookView xWindow="-120" yWindow="-120" windowWidth="29040" windowHeight="15840" xr2:uid="{2020B103-FF32-4F61-BD5A-FFF17B8FE168}"/>
  </bookViews>
  <sheets>
    <sheet name="Planilha Custo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C33" i="1"/>
  <c r="E33" i="1"/>
  <c r="D33" i="1"/>
  <c r="B33" i="1"/>
  <c r="H26" i="1"/>
  <c r="I26" i="1"/>
  <c r="D26" i="1" s="1"/>
  <c r="J26" i="1"/>
  <c r="E26" i="1" s="1"/>
  <c r="K26" i="1"/>
  <c r="F26" i="1" s="1"/>
  <c r="G26" i="1"/>
  <c r="B26" i="1" s="1"/>
  <c r="B22" i="1"/>
  <c r="C22" i="1"/>
  <c r="D22" i="1"/>
  <c r="E22" i="1"/>
  <c r="F22" i="1"/>
  <c r="B23" i="1"/>
  <c r="C23" i="1"/>
  <c r="D23" i="1"/>
  <c r="E23" i="1"/>
  <c r="F23" i="1"/>
  <c r="B24" i="1"/>
  <c r="C24" i="1"/>
  <c r="D24" i="1"/>
  <c r="E24" i="1"/>
  <c r="F24" i="1"/>
  <c r="B25" i="1"/>
  <c r="C25" i="1"/>
  <c r="D25" i="1"/>
  <c r="E25" i="1"/>
  <c r="F25" i="1"/>
  <c r="C26" i="1"/>
  <c r="C21" i="1"/>
  <c r="D21" i="1"/>
  <c r="E21" i="1"/>
  <c r="F21" i="1"/>
  <c r="B21" i="1"/>
  <c r="C8" i="1"/>
  <c r="D8" i="1"/>
  <c r="E8" i="1"/>
  <c r="F8" i="1"/>
  <c r="B8" i="1"/>
  <c r="C17" i="1"/>
  <c r="D17" i="1"/>
  <c r="E17" i="1"/>
  <c r="F17" i="1"/>
  <c r="B17" i="1"/>
  <c r="F42" i="1" l="1"/>
  <c r="K42" i="1" s="1"/>
  <c r="B41" i="1"/>
  <c r="G41" i="1" s="1"/>
  <c r="C44" i="1"/>
  <c r="H44" i="1" s="1"/>
  <c r="D43" i="1"/>
  <c r="I43" i="1" s="1"/>
  <c r="E43" i="1"/>
  <c r="J43" i="1" s="1"/>
  <c r="D27" i="1"/>
  <c r="C40" i="1"/>
  <c r="H40" i="1" s="1"/>
  <c r="C43" i="1"/>
  <c r="E40" i="1"/>
  <c r="J40" i="1" s="1"/>
  <c r="E41" i="1"/>
  <c r="J41" i="1" s="1"/>
  <c r="E44" i="1"/>
  <c r="J44" i="1" s="1"/>
  <c r="F40" i="1"/>
  <c r="K40" i="1" s="1"/>
  <c r="C41" i="1"/>
  <c r="H41" i="1" s="1"/>
  <c r="D40" i="1"/>
  <c r="I40" i="1" s="1"/>
  <c r="E42" i="1"/>
  <c r="J42" i="1" s="1"/>
  <c r="F44" i="1"/>
  <c r="K44" i="1" s="1"/>
  <c r="D44" i="1"/>
  <c r="I44" i="1" s="1"/>
  <c r="F43" i="1"/>
  <c r="C42" i="1"/>
  <c r="H42" i="1" s="1"/>
  <c r="D41" i="1"/>
  <c r="I41" i="1" s="1"/>
  <c r="D42" i="1"/>
  <c r="I42" i="1" s="1"/>
  <c r="F41" i="1"/>
  <c r="B42" i="1"/>
  <c r="B43" i="1"/>
  <c r="B44" i="1"/>
  <c r="B40" i="1"/>
  <c r="E45" i="1" l="1"/>
  <c r="D45" i="1"/>
  <c r="I45" i="1" s="1"/>
  <c r="B45" i="1"/>
  <c r="G45" i="1" s="1"/>
  <c r="K43" i="1"/>
  <c r="F45" i="1"/>
  <c r="K45" i="1" s="1"/>
  <c r="H43" i="1"/>
  <c r="C45" i="1"/>
  <c r="H45" i="1" s="1"/>
  <c r="I27" i="1"/>
  <c r="B51" i="1"/>
  <c r="C51" i="1" s="1"/>
  <c r="B48" i="1"/>
  <c r="B52" i="1"/>
  <c r="C52" i="1" s="1"/>
  <c r="B49" i="1"/>
  <c r="C49" i="1" s="1"/>
  <c r="B50" i="1"/>
  <c r="C50" i="1" s="1"/>
  <c r="G40" i="1"/>
  <c r="G44" i="1"/>
  <c r="G43" i="1"/>
  <c r="G42" i="1"/>
  <c r="K41" i="1"/>
  <c r="J45" i="1"/>
  <c r="C48" i="1" l="1"/>
  <c r="B53" i="1"/>
  <c r="C53" i="1" s="1"/>
</calcChain>
</file>

<file path=xl/sharedStrings.xml><?xml version="1.0" encoding="utf-8"?>
<sst xmlns="http://schemas.openxmlformats.org/spreadsheetml/2006/main" count="85" uniqueCount="57">
  <si>
    <t>Secretaria de Saúde</t>
  </si>
  <si>
    <t>Secretaria de Educação</t>
  </si>
  <si>
    <t>Prefeitura Municipal</t>
  </si>
  <si>
    <t>SECRETARIA / ITEM</t>
  </si>
  <si>
    <t>TOTAL POR ITEM</t>
  </si>
  <si>
    <t>MINIMO DE IMPRESSORAS POR SECRETARIA</t>
  </si>
  <si>
    <t>MAXIMO DE IMPRESSORAS POR SECRETARIA</t>
  </si>
  <si>
    <t>SECRETARIA / FRANQUIAS</t>
  </si>
  <si>
    <t>TOTAIS</t>
  </si>
  <si>
    <t>EMPRESAS/ITENS</t>
  </si>
  <si>
    <t>VALOR MÉDIO ESTIMADO -&gt;&gt;&gt;&gt;</t>
  </si>
  <si>
    <t>CALCULOS FINAIS BASEADOS NAS INFORMAÇÕES ACIMA INSERIDAS</t>
  </si>
  <si>
    <t>IMPRESSÃO COLORIDA PAGINA A3 - R$</t>
  </si>
  <si>
    <t>IMPRESSÃO COLORIDA - PAGINA A4 - R$</t>
  </si>
  <si>
    <t>IMPRESSÃO PRETO E BRANCO A3 - R$</t>
  </si>
  <si>
    <t>IMPRESSÃO PRETO E BRANCO EM MONOCROMATICAS - R$</t>
  </si>
  <si>
    <t>IMPRESSÃO PRETO E BRANCO A4 - R$</t>
  </si>
  <si>
    <t>VALOR MENSAL PRETO E BRANCO MONOCROMATICA</t>
  </si>
  <si>
    <t>VALOR MENSAL COLORIDA PAGINA A4 - R$</t>
  </si>
  <si>
    <t>VALOR MENSAL COLORIDA A3 - R$</t>
  </si>
  <si>
    <t>VALOR MENSAL PRETO E BRANCO A3 - R$</t>
  </si>
  <si>
    <t>VALOR MENSAL PRETO E BRANCO A4 - R$</t>
  </si>
  <si>
    <t>TOTAL MENSAL</t>
  </si>
  <si>
    <t>VALOR ANUAL MONOCROMATICA - R$</t>
  </si>
  <si>
    <t>GASTOS POR SECRETARIA</t>
  </si>
  <si>
    <t>MENSAL (MONO+COLORIDA)</t>
  </si>
  <si>
    <t>ANUAL (MONO + COLORIDA)</t>
  </si>
  <si>
    <t>VALOR ANUAL COLORIDA/A4 - R$</t>
  </si>
  <si>
    <t>VALOR ANUAL COLORIDA/A3 - R$</t>
  </si>
  <si>
    <t>VALOR ANUAL PRETO E BRANCO/A3 - R$</t>
  </si>
  <si>
    <t>VALOR ANUAL PRETO E BRANCO /A4 - R$</t>
  </si>
  <si>
    <t>TOTAL ANO COLOR /A4</t>
  </si>
  <si>
    <t>TOTAL ANO COLOR A3</t>
  </si>
  <si>
    <t>TOTAL ANO P/B A3</t>
  </si>
  <si>
    <t>TOTAL ANO P/B A4</t>
  </si>
  <si>
    <t>TOTAL ANO MONOCROMATICA P/B</t>
  </si>
  <si>
    <t xml:space="preserve">TOTAL MENSAL </t>
  </si>
  <si>
    <t>TOTAL ANUAL</t>
  </si>
  <si>
    <t xml:space="preserve"> MENSAL /  ANUAL - ESTIMATIVAS / PAGINAS IMPRESSAS</t>
  </si>
  <si>
    <t>COTAÇÕES FORNECEDORES / ULTIMA LICITAÇÃO</t>
  </si>
  <si>
    <t>TOTAL LICITAÇÃO</t>
  </si>
  <si>
    <t>BALANTEK</t>
  </si>
  <si>
    <t>MENSAL MONOCROMATICA P/B</t>
  </si>
  <si>
    <t>MENSAL MULTI-PRETO/BRANCO A4</t>
  </si>
  <si>
    <t>MENSAL-MULTI PRETO/BRANCO A3</t>
  </si>
  <si>
    <t>MENSAL-MULTI COLORIDA PAGINA A3</t>
  </si>
  <si>
    <t>MENSAL-MULTI COLORIDA - PAGINA A4</t>
  </si>
  <si>
    <t>Secretaria de Assist. Social</t>
  </si>
  <si>
    <t>PLASS</t>
  </si>
  <si>
    <t>MULTIFUNCIONAL LASER MONO A4 – IMPRESSORA/COPIADORA/SCANNER</t>
  </si>
  <si>
    <t>MULTIFUNCIONAL A3 LASER MONO – COPIADORA/IMPRESSORA/SCANNER</t>
  </si>
  <si>
    <t>MULTIFUNCIONAL A3 LASER COLORIDA – COPIADORA/IMPRESSORA/SCANNER</t>
  </si>
  <si>
    <t>IMPRESSORA LASER MONO A4</t>
  </si>
  <si>
    <t>MULTIFUNCIONAL JATO DE TINTA COM TANQUE - COLORIDA</t>
  </si>
  <si>
    <t>CSA</t>
  </si>
  <si>
    <t>Homologação Joaçaba + INCP</t>
  </si>
  <si>
    <t>RALMAC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</si>
</sst>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_-* #,##0.000_-;\-* #,##0.0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2" borderId="0" xfId="0" applyFill="1"/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0" fillId="2" borderId="1" xfId="0" applyFill="1" applyBorder="1"/>
    <xf numFmtId="0" fontId="0" fillId="3" borderId="0" xfId="0" applyFill="1"/>
    <xf numFmtId="0" fontId="2" fillId="0" borderId="1" xfId="0" applyFont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95249</xdr:colOff>
      <xdr:row>28</xdr:row>
      <xdr:rowOff>166688</xdr:rowOff>
    </xdr:from>
    <xdr:to>
      <xdr:col>8</xdr:col>
      <xdr:colOff>1285170</xdr:colOff>
      <xdr:row>34</xdr:row>
      <xdr:rowOff>47625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E4FA57D-7919-08C7-D4DB-DB6542565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79968" y="7024688"/>
          <a:ext cx="4714171" cy="1262062"/>
        </a:xfrm>
        <a:prstGeom prst="rect">
          <a:avLst/>
        </a:prstGeom>
      </xdr:spPr>
    </xdr:pic>
    <xdr:clientData/>
  </xdr:twoCellAnchor>
  <xdr:twoCellAnchor editAs="oneCell">
    <xdr:from>
      <xdr:col>8</xdr:col>
      <xdr:colOff>1404938</xdr:colOff>
      <xdr:row>28</xdr:row>
      <xdr:rowOff>166687</xdr:rowOff>
    </xdr:from>
    <xdr:to>
      <xdr:col>11</xdr:col>
      <xdr:colOff>1407981</xdr:colOff>
      <xdr:row>34</xdr:row>
      <xdr:rowOff>47625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173AFFE-18F9-8451-D488-D3D763F8C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013907" y="7024687"/>
          <a:ext cx="5075105" cy="1262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91EBF-D0CE-4A98-8798-47EDB9B31132}">
  <sheetPr>
    <pageSetUpPr fitToPage="1"/>
  </sheetPr>
  <dimension ref="A1:L54"/>
  <sheetViews>
    <sheetView tabSelected="1" topLeftCell="A25" zoomScale="80" zoomScaleNormal="80" workbookViewId="0">
      <selection activeCell="D61" sqref="D61"/>
    </sheetView>
  </sheetViews>
  <sheetFormatPr defaultRowHeight="15" x14ac:dyDescent="0.25"/>
  <cols>
    <col min="1" max="1" width="29.5703125" customWidth="1"/>
    <col min="2" max="2" width="34.42578125" customWidth="1"/>
    <col min="3" max="3" width="34.5703125" customWidth="1"/>
    <col min="4" max="4" width="24" customWidth="1"/>
    <col min="5" max="5" width="22.5703125" customWidth="1"/>
    <col min="6" max="6" width="21" customWidth="1"/>
    <col min="7" max="7" width="23.7109375" customWidth="1"/>
    <col min="8" max="8" width="29.140625" customWidth="1"/>
    <col min="9" max="9" width="27" customWidth="1"/>
    <col min="10" max="10" width="23.7109375" customWidth="1"/>
    <col min="11" max="11" width="25.28515625" customWidth="1"/>
    <col min="12" max="12" width="26.140625" customWidth="1"/>
  </cols>
  <sheetData>
    <row r="1" spans="1:12" x14ac:dyDescent="0.25">
      <c r="A1" s="22" t="s">
        <v>5</v>
      </c>
      <c r="B1" s="22"/>
      <c r="C1" s="22"/>
      <c r="D1" s="22"/>
      <c r="E1" s="22"/>
      <c r="F1" s="22"/>
      <c r="G1" s="15"/>
      <c r="H1" s="15"/>
      <c r="I1" s="15"/>
      <c r="J1" s="15"/>
      <c r="K1" s="15"/>
      <c r="L1" s="15"/>
    </row>
    <row r="2" spans="1:12" ht="60" x14ac:dyDescent="0.25">
      <c r="A2" s="1" t="s">
        <v>3</v>
      </c>
      <c r="B2" s="6" t="s">
        <v>49</v>
      </c>
      <c r="C2" s="6" t="s">
        <v>50</v>
      </c>
      <c r="D2" s="6" t="s">
        <v>51</v>
      </c>
      <c r="E2" s="6" t="s">
        <v>52</v>
      </c>
      <c r="F2" s="6" t="s">
        <v>53</v>
      </c>
      <c r="G2" s="11"/>
      <c r="H2" s="11"/>
      <c r="I2" s="11"/>
      <c r="J2" s="11"/>
      <c r="K2" s="11"/>
      <c r="L2" s="11"/>
    </row>
    <row r="3" spans="1:12" x14ac:dyDescent="0.25">
      <c r="A3" s="4" t="s">
        <v>2</v>
      </c>
      <c r="B3" s="2">
        <v>37</v>
      </c>
      <c r="C3" s="2">
        <v>1</v>
      </c>
      <c r="D3" s="2">
        <v>3</v>
      </c>
      <c r="E3" s="2">
        <v>0</v>
      </c>
      <c r="F3" s="2">
        <v>1</v>
      </c>
      <c r="G3" s="11"/>
      <c r="H3" s="11"/>
      <c r="I3" s="11"/>
      <c r="J3" s="11"/>
      <c r="K3" s="11"/>
      <c r="L3" s="11"/>
    </row>
    <row r="4" spans="1:12" x14ac:dyDescent="0.25">
      <c r="A4" s="4" t="s">
        <v>1</v>
      </c>
      <c r="B4" s="2">
        <v>17</v>
      </c>
      <c r="C4" s="2">
        <v>2</v>
      </c>
      <c r="D4" s="2">
        <v>1</v>
      </c>
      <c r="E4" s="2">
        <v>0</v>
      </c>
      <c r="F4" s="2">
        <v>1</v>
      </c>
      <c r="G4" s="11"/>
      <c r="H4" s="11"/>
      <c r="I4" s="11"/>
      <c r="J4" s="11"/>
      <c r="K4" s="11"/>
      <c r="L4" s="11"/>
    </row>
    <row r="5" spans="1:12" x14ac:dyDescent="0.25">
      <c r="A5" s="4" t="s">
        <v>0</v>
      </c>
      <c r="B5" s="2">
        <v>30</v>
      </c>
      <c r="C5" s="2">
        <v>0</v>
      </c>
      <c r="D5" s="2">
        <v>1</v>
      </c>
      <c r="E5" s="2">
        <v>0</v>
      </c>
      <c r="F5" s="2">
        <v>0</v>
      </c>
      <c r="G5" s="11"/>
      <c r="H5" s="11"/>
      <c r="I5" s="11"/>
      <c r="J5" s="11"/>
      <c r="K5" s="11"/>
      <c r="L5" s="11"/>
    </row>
    <row r="6" spans="1:12" x14ac:dyDescent="0.25">
      <c r="A6" s="4" t="s">
        <v>47</v>
      </c>
      <c r="B6" s="2">
        <v>5</v>
      </c>
      <c r="C6" s="2">
        <v>0</v>
      </c>
      <c r="D6" s="2">
        <v>1</v>
      </c>
      <c r="E6" s="2">
        <v>0</v>
      </c>
      <c r="F6" s="2">
        <v>0</v>
      </c>
      <c r="G6" s="11"/>
      <c r="H6" s="11"/>
      <c r="I6" s="11"/>
      <c r="J6" s="11"/>
      <c r="K6" s="11"/>
      <c r="L6" s="11"/>
    </row>
    <row r="7" spans="1:12" x14ac:dyDescent="0.25">
      <c r="A7" s="4" t="s">
        <v>48</v>
      </c>
      <c r="B7" s="2">
        <v>1</v>
      </c>
      <c r="C7" s="2">
        <v>0</v>
      </c>
      <c r="D7" s="2">
        <v>0</v>
      </c>
      <c r="E7" s="2">
        <v>0</v>
      </c>
      <c r="F7" s="2">
        <v>0</v>
      </c>
      <c r="G7" s="11"/>
      <c r="H7" s="11"/>
      <c r="I7" s="11"/>
      <c r="J7" s="11"/>
      <c r="K7" s="11"/>
      <c r="L7" s="11"/>
    </row>
    <row r="8" spans="1:12" ht="18.75" x14ac:dyDescent="0.25">
      <c r="A8" s="1" t="s">
        <v>4</v>
      </c>
      <c r="B8" s="2">
        <f>SUM(B3:B7)</f>
        <v>90</v>
      </c>
      <c r="C8" s="2">
        <f>SUM(C3:C7)</f>
        <v>3</v>
      </c>
      <c r="D8" s="2">
        <f>SUM(D3:D7)</f>
        <v>6</v>
      </c>
      <c r="E8" s="2">
        <f>SUM(E3:E7)</f>
        <v>0</v>
      </c>
      <c r="F8" s="2">
        <f>SUM(F3:F7)</f>
        <v>2</v>
      </c>
      <c r="G8" s="11"/>
      <c r="H8" s="11"/>
      <c r="I8" s="11"/>
      <c r="J8" s="11"/>
      <c r="K8" s="11"/>
      <c r="L8" s="11"/>
    </row>
    <row r="9" spans="1:12" x14ac:dyDescent="0.25">
      <c r="A9" s="23"/>
      <c r="B9" s="23"/>
      <c r="C9" s="23"/>
      <c r="D9" s="23"/>
      <c r="E9" s="23"/>
      <c r="F9" s="23"/>
      <c r="G9" s="11"/>
      <c r="H9" s="11"/>
      <c r="I9" s="11"/>
      <c r="J9" s="11"/>
      <c r="K9" s="11"/>
      <c r="L9" s="11"/>
    </row>
    <row r="10" spans="1:12" x14ac:dyDescent="0.25">
      <c r="A10" s="22" t="s">
        <v>6</v>
      </c>
      <c r="B10" s="22"/>
      <c r="C10" s="22"/>
      <c r="D10" s="22"/>
      <c r="E10" s="22"/>
      <c r="F10" s="22"/>
      <c r="G10" s="11"/>
      <c r="H10" s="11"/>
      <c r="I10" s="11"/>
      <c r="J10" s="11"/>
      <c r="K10" s="11"/>
      <c r="L10" s="11"/>
    </row>
    <row r="11" spans="1:12" ht="60" x14ac:dyDescent="0.25">
      <c r="A11" s="1" t="s">
        <v>3</v>
      </c>
      <c r="B11" s="6" t="s">
        <v>49</v>
      </c>
      <c r="C11" s="6" t="s">
        <v>50</v>
      </c>
      <c r="D11" s="6" t="s">
        <v>51</v>
      </c>
      <c r="E11" s="6" t="s">
        <v>52</v>
      </c>
      <c r="F11" s="6" t="s">
        <v>53</v>
      </c>
      <c r="G11" s="11"/>
      <c r="H11" s="11"/>
      <c r="I11" s="11"/>
      <c r="J11" s="11"/>
      <c r="K11" s="11"/>
      <c r="L11" s="11"/>
    </row>
    <row r="12" spans="1:12" x14ac:dyDescent="0.25">
      <c r="A12" s="4" t="s">
        <v>2</v>
      </c>
      <c r="B12" s="2">
        <v>54</v>
      </c>
      <c r="C12" s="2">
        <v>4</v>
      </c>
      <c r="D12" s="2">
        <v>5</v>
      </c>
      <c r="E12" s="2">
        <v>10</v>
      </c>
      <c r="F12" s="2">
        <v>6</v>
      </c>
      <c r="G12" s="11"/>
      <c r="H12" s="11"/>
      <c r="I12" s="11"/>
      <c r="J12" s="11"/>
      <c r="K12" s="11"/>
      <c r="L12" s="11"/>
    </row>
    <row r="13" spans="1:12" x14ac:dyDescent="0.25">
      <c r="A13" s="4" t="s">
        <v>1</v>
      </c>
      <c r="B13" s="2">
        <v>25</v>
      </c>
      <c r="C13" s="2">
        <v>4</v>
      </c>
      <c r="D13" s="2">
        <v>4</v>
      </c>
      <c r="E13" s="2">
        <v>5</v>
      </c>
      <c r="F13" s="2">
        <v>3</v>
      </c>
      <c r="G13" s="11"/>
      <c r="H13" s="11"/>
      <c r="I13" s="11"/>
      <c r="J13" s="11"/>
      <c r="K13" s="11"/>
      <c r="L13" s="11"/>
    </row>
    <row r="14" spans="1:12" x14ac:dyDescent="0.25">
      <c r="A14" s="4" t="s">
        <v>0</v>
      </c>
      <c r="B14" s="2">
        <v>45</v>
      </c>
      <c r="C14" s="2">
        <v>3</v>
      </c>
      <c r="D14" s="2">
        <v>3</v>
      </c>
      <c r="E14" s="2">
        <v>5</v>
      </c>
      <c r="F14" s="2">
        <v>3</v>
      </c>
      <c r="G14" s="11"/>
      <c r="H14" s="11"/>
      <c r="I14" s="11"/>
      <c r="J14" s="11"/>
      <c r="K14" s="11"/>
      <c r="L14" s="11"/>
    </row>
    <row r="15" spans="1:12" x14ac:dyDescent="0.25">
      <c r="A15" s="4" t="s">
        <v>47</v>
      </c>
      <c r="B15" s="2">
        <v>12</v>
      </c>
      <c r="C15" s="2">
        <v>1</v>
      </c>
      <c r="D15" s="2">
        <v>2</v>
      </c>
      <c r="E15" s="2">
        <v>5</v>
      </c>
      <c r="F15" s="2">
        <v>3</v>
      </c>
      <c r="G15" s="11"/>
      <c r="H15" s="11"/>
      <c r="I15" s="11"/>
      <c r="J15" s="11"/>
      <c r="K15" s="11"/>
      <c r="L15" s="11"/>
    </row>
    <row r="16" spans="1:12" x14ac:dyDescent="0.25">
      <c r="A16" s="4" t="s">
        <v>48</v>
      </c>
      <c r="B16" s="2">
        <v>2</v>
      </c>
      <c r="C16" s="2">
        <v>1</v>
      </c>
      <c r="D16" s="2">
        <v>1</v>
      </c>
      <c r="E16" s="2">
        <v>1</v>
      </c>
      <c r="F16" s="2">
        <v>1</v>
      </c>
      <c r="G16" s="11"/>
      <c r="H16" s="11"/>
      <c r="I16" s="11"/>
      <c r="J16" s="11"/>
      <c r="K16" s="11"/>
      <c r="L16" s="11"/>
    </row>
    <row r="17" spans="1:12" ht="18.75" x14ac:dyDescent="0.25">
      <c r="A17" s="1" t="s">
        <v>4</v>
      </c>
      <c r="B17" s="2">
        <f>SUM(B12:B16)</f>
        <v>138</v>
      </c>
      <c r="C17" s="2">
        <f>SUM(C12:C16)</f>
        <v>13</v>
      </c>
      <c r="D17" s="2">
        <f>SUM(D12:D16)</f>
        <v>15</v>
      </c>
      <c r="E17" s="2">
        <f>SUM(E12:E16)</f>
        <v>26</v>
      </c>
      <c r="F17" s="2">
        <f>SUM(F12:F16)</f>
        <v>16</v>
      </c>
      <c r="G17" s="11"/>
      <c r="H17" s="11"/>
      <c r="I17" s="11"/>
      <c r="J17" s="11"/>
      <c r="K17" s="11"/>
      <c r="L17" s="11"/>
    </row>
    <row r="18" spans="1:12" x14ac:dyDescent="0.25">
      <c r="A18" s="21"/>
      <c r="B18" s="21"/>
      <c r="C18" s="21"/>
      <c r="D18" s="21"/>
      <c r="E18" s="21"/>
      <c r="F18" s="21"/>
      <c r="G18" s="11"/>
      <c r="H18" s="11"/>
      <c r="I18" s="11"/>
      <c r="J18" s="11"/>
      <c r="K18" s="11"/>
      <c r="L18" s="11"/>
    </row>
    <row r="19" spans="1:12" ht="18.75" x14ac:dyDescent="0.25">
      <c r="A19" s="28" t="s">
        <v>38</v>
      </c>
      <c r="B19" s="29"/>
      <c r="C19" s="29"/>
      <c r="D19" s="29"/>
      <c r="E19" s="29"/>
      <c r="F19" s="29"/>
      <c r="G19" s="29"/>
      <c r="H19" s="29"/>
      <c r="I19" s="29"/>
      <c r="J19" s="29"/>
      <c r="K19" s="30"/>
      <c r="L19" s="13"/>
    </row>
    <row r="20" spans="1:12" ht="30" x14ac:dyDescent="0.25">
      <c r="A20" s="3" t="s">
        <v>7</v>
      </c>
      <c r="B20" s="6" t="s">
        <v>42</v>
      </c>
      <c r="C20" s="6" t="s">
        <v>46</v>
      </c>
      <c r="D20" s="6" t="s">
        <v>45</v>
      </c>
      <c r="E20" s="6" t="s">
        <v>44</v>
      </c>
      <c r="F20" s="6" t="s">
        <v>43</v>
      </c>
      <c r="G20" s="6" t="s">
        <v>35</v>
      </c>
      <c r="H20" s="3" t="s">
        <v>31</v>
      </c>
      <c r="I20" s="3" t="s">
        <v>32</v>
      </c>
      <c r="J20" s="3" t="s">
        <v>33</v>
      </c>
      <c r="K20" s="3" t="s">
        <v>34</v>
      </c>
      <c r="L20" s="11"/>
    </row>
    <row r="21" spans="1:12" x14ac:dyDescent="0.25">
      <c r="A21" s="4" t="s">
        <v>2</v>
      </c>
      <c r="B21" s="5">
        <f>G21/12</f>
        <v>67004.166666666672</v>
      </c>
      <c r="C21" s="5">
        <f t="shared" ref="C21:F21" si="0">H21/12</f>
        <v>1700</v>
      </c>
      <c r="D21" s="5">
        <f t="shared" si="0"/>
        <v>437.5</v>
      </c>
      <c r="E21" s="5">
        <f t="shared" si="0"/>
        <v>291.66666666666669</v>
      </c>
      <c r="F21" s="5">
        <f t="shared" si="0"/>
        <v>2300</v>
      </c>
      <c r="G21" s="5">
        <v>804050</v>
      </c>
      <c r="H21" s="5">
        <v>20400</v>
      </c>
      <c r="I21" s="5">
        <v>5250</v>
      </c>
      <c r="J21" s="5">
        <v>3500</v>
      </c>
      <c r="K21" s="5">
        <v>27600</v>
      </c>
      <c r="L21" s="11"/>
    </row>
    <row r="22" spans="1:12" x14ac:dyDescent="0.25">
      <c r="A22" s="4" t="s">
        <v>1</v>
      </c>
      <c r="B22" s="5">
        <f t="shared" ref="B22:B26" si="1">G22/12</f>
        <v>104750</v>
      </c>
      <c r="C22" s="5">
        <f t="shared" ref="C22:C26" si="2">H22/12</f>
        <v>18916.666666666668</v>
      </c>
      <c r="D22" s="5">
        <f t="shared" ref="D22:D26" si="3">I22/12</f>
        <v>125</v>
      </c>
      <c r="E22" s="5">
        <f t="shared" ref="E22:E26" si="4">J22/12</f>
        <v>150</v>
      </c>
      <c r="F22" s="5">
        <f t="shared" ref="F22:F26" si="5">K22/12</f>
        <v>26000</v>
      </c>
      <c r="G22" s="5">
        <v>1257000</v>
      </c>
      <c r="H22" s="5">
        <v>227000</v>
      </c>
      <c r="I22" s="5">
        <v>1500</v>
      </c>
      <c r="J22" s="5">
        <v>1800</v>
      </c>
      <c r="K22" s="5">
        <v>312000</v>
      </c>
      <c r="L22" s="11"/>
    </row>
    <row r="23" spans="1:12" x14ac:dyDescent="0.25">
      <c r="A23" s="4" t="s">
        <v>0</v>
      </c>
      <c r="B23" s="5">
        <f t="shared" si="1"/>
        <v>113500</v>
      </c>
      <c r="C23" s="5">
        <f t="shared" si="2"/>
        <v>1500</v>
      </c>
      <c r="D23" s="5">
        <f t="shared" si="3"/>
        <v>500</v>
      </c>
      <c r="E23" s="5">
        <f t="shared" si="4"/>
        <v>500</v>
      </c>
      <c r="F23" s="5">
        <f t="shared" si="5"/>
        <v>500</v>
      </c>
      <c r="G23" s="5">
        <v>1362000</v>
      </c>
      <c r="H23" s="5">
        <v>18000</v>
      </c>
      <c r="I23" s="5">
        <v>6000</v>
      </c>
      <c r="J23" s="5">
        <v>6000</v>
      </c>
      <c r="K23" s="5">
        <v>6000</v>
      </c>
      <c r="L23" s="11"/>
    </row>
    <row r="24" spans="1:12" x14ac:dyDescent="0.25">
      <c r="A24" s="4" t="s">
        <v>47</v>
      </c>
      <c r="B24" s="5">
        <f t="shared" si="1"/>
        <v>7666.666666666667</v>
      </c>
      <c r="C24" s="5">
        <f t="shared" si="2"/>
        <v>833.33333333333337</v>
      </c>
      <c r="D24" s="5">
        <f t="shared" si="3"/>
        <v>125</v>
      </c>
      <c r="E24" s="5">
        <f t="shared" si="4"/>
        <v>125</v>
      </c>
      <c r="F24" s="5">
        <f t="shared" si="5"/>
        <v>1666.6666666666667</v>
      </c>
      <c r="G24" s="5">
        <v>92000</v>
      </c>
      <c r="H24" s="5">
        <v>10000</v>
      </c>
      <c r="I24" s="5">
        <v>1500</v>
      </c>
      <c r="J24" s="5">
        <v>1500</v>
      </c>
      <c r="K24" s="5">
        <v>20000</v>
      </c>
      <c r="L24" s="11"/>
    </row>
    <row r="25" spans="1:12" x14ac:dyDescent="0.25">
      <c r="A25" s="4" t="s">
        <v>48</v>
      </c>
      <c r="B25" s="5">
        <f t="shared" si="1"/>
        <v>4000</v>
      </c>
      <c r="C25" s="5">
        <f t="shared" si="2"/>
        <v>0</v>
      </c>
      <c r="D25" s="5">
        <f t="shared" si="3"/>
        <v>0</v>
      </c>
      <c r="E25" s="5">
        <f t="shared" si="4"/>
        <v>0</v>
      </c>
      <c r="F25" s="5">
        <f t="shared" si="5"/>
        <v>0</v>
      </c>
      <c r="G25" s="5">
        <v>48000</v>
      </c>
      <c r="H25" s="5">
        <v>0</v>
      </c>
      <c r="I25" s="5">
        <v>0</v>
      </c>
      <c r="J25" s="5">
        <v>0</v>
      </c>
      <c r="K25" s="5">
        <v>0</v>
      </c>
      <c r="L25" s="11"/>
    </row>
    <row r="26" spans="1:12" x14ac:dyDescent="0.25">
      <c r="A26" s="3" t="s">
        <v>8</v>
      </c>
      <c r="B26" s="5">
        <f t="shared" si="1"/>
        <v>296920.83333333331</v>
      </c>
      <c r="C26" s="5">
        <f t="shared" si="2"/>
        <v>22950</v>
      </c>
      <c r="D26" s="5">
        <f t="shared" si="3"/>
        <v>1187.5</v>
      </c>
      <c r="E26" s="5">
        <f t="shared" si="4"/>
        <v>1066.6666666666667</v>
      </c>
      <c r="F26" s="5">
        <f t="shared" si="5"/>
        <v>30466.666666666668</v>
      </c>
      <c r="G26" s="5">
        <f>SUM(G21:G25)</f>
        <v>3563050</v>
      </c>
      <c r="H26" s="5">
        <f t="shared" ref="H26:K26" si="6">SUM(H21:H25)</f>
        <v>275400</v>
      </c>
      <c r="I26" s="5">
        <f t="shared" si="6"/>
        <v>14250</v>
      </c>
      <c r="J26" s="5">
        <f t="shared" si="6"/>
        <v>12800</v>
      </c>
      <c r="K26" s="5">
        <f t="shared" si="6"/>
        <v>365600</v>
      </c>
      <c r="L26" s="14"/>
    </row>
    <row r="27" spans="1:12" ht="18.75" x14ac:dyDescent="0.25">
      <c r="A27" s="16"/>
      <c r="B27" s="27" t="s">
        <v>36</v>
      </c>
      <c r="C27" s="27"/>
      <c r="D27" s="27">
        <f>SUM(B26:F26)</f>
        <v>352591.66666666669</v>
      </c>
      <c r="E27" s="26"/>
      <c r="F27" s="26"/>
      <c r="G27" s="26" t="s">
        <v>37</v>
      </c>
      <c r="H27" s="26"/>
      <c r="I27" s="27">
        <f>SUM(G26:K26)</f>
        <v>4231100</v>
      </c>
      <c r="J27" s="26"/>
      <c r="K27" s="26"/>
      <c r="L27" s="12"/>
    </row>
    <row r="28" spans="1:12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1:12" ht="18.75" x14ac:dyDescent="0.25">
      <c r="A29" s="28" t="s">
        <v>39</v>
      </c>
      <c r="B29" s="29"/>
      <c r="C29" s="29"/>
      <c r="D29" s="29"/>
      <c r="E29" s="29"/>
      <c r="F29" s="29"/>
      <c r="G29" s="17"/>
      <c r="H29" s="17"/>
      <c r="I29" s="17"/>
      <c r="J29" s="17"/>
      <c r="K29" s="18"/>
      <c r="L29" s="13"/>
    </row>
    <row r="30" spans="1:12" ht="30" x14ac:dyDescent="0.25">
      <c r="A30" s="1" t="s">
        <v>9</v>
      </c>
      <c r="B30" s="6" t="s">
        <v>15</v>
      </c>
      <c r="C30" s="6" t="s">
        <v>13</v>
      </c>
      <c r="D30" s="6" t="s">
        <v>12</v>
      </c>
      <c r="E30" s="6" t="s">
        <v>14</v>
      </c>
      <c r="F30" s="6" t="s">
        <v>16</v>
      </c>
      <c r="G30" s="23"/>
      <c r="H30" s="23"/>
      <c r="I30" s="23"/>
      <c r="J30" s="23"/>
      <c r="K30" s="23"/>
      <c r="L30" s="23"/>
    </row>
    <row r="31" spans="1:12" x14ac:dyDescent="0.25">
      <c r="A31" s="7" t="s">
        <v>41</v>
      </c>
      <c r="B31" s="19">
        <v>0.1</v>
      </c>
      <c r="C31" s="19">
        <v>0.79</v>
      </c>
      <c r="D31" s="20">
        <v>1.79</v>
      </c>
      <c r="E31" s="20">
        <v>0.48</v>
      </c>
      <c r="F31" s="20">
        <v>0.26</v>
      </c>
      <c r="G31" s="23"/>
      <c r="H31" s="23"/>
      <c r="I31" s="23"/>
      <c r="J31" s="23"/>
      <c r="K31" s="23"/>
      <c r="L31" s="23"/>
    </row>
    <row r="32" spans="1:12" x14ac:dyDescent="0.25">
      <c r="A32" s="7" t="s">
        <v>54</v>
      </c>
      <c r="B32" s="31">
        <v>0.11600000000000001</v>
      </c>
      <c r="C32" s="31">
        <v>0.98</v>
      </c>
      <c r="D32" s="32">
        <v>0.98</v>
      </c>
      <c r="E32" s="32">
        <v>0.314</v>
      </c>
      <c r="F32" s="32">
        <v>0.314</v>
      </c>
      <c r="G32" s="23"/>
      <c r="H32" s="23"/>
      <c r="I32" s="23"/>
      <c r="J32" s="23"/>
      <c r="K32" s="23"/>
      <c r="L32" s="23"/>
    </row>
    <row r="33" spans="1:12" x14ac:dyDescent="0.25">
      <c r="A33" s="7" t="s">
        <v>55</v>
      </c>
      <c r="B33" s="19">
        <f>0.05+(0.05*4.517949%)</f>
        <v>5.2258974499999999E-2</v>
      </c>
      <c r="C33" s="19">
        <f>0.5+(0.5*4.517949%)</f>
        <v>0.52258974499999999</v>
      </c>
      <c r="D33" s="20">
        <f>1.43+(1.43*4.517949%)</f>
        <v>1.4946066706999999</v>
      </c>
      <c r="E33" s="20">
        <f>0.2+(0.2*4.517949%)</f>
        <v>0.209035898</v>
      </c>
      <c r="F33" s="20">
        <f>0.08+(0.08*4.517949%)</f>
        <v>8.3614359200000002E-2</v>
      </c>
      <c r="G33" s="23"/>
      <c r="H33" s="23"/>
      <c r="I33" s="23"/>
      <c r="J33" s="23"/>
      <c r="K33" s="23"/>
      <c r="L33" s="23"/>
    </row>
    <row r="34" spans="1:12" x14ac:dyDescent="0.25">
      <c r="A34" s="7" t="s">
        <v>56</v>
      </c>
      <c r="B34" s="19">
        <v>0.12</v>
      </c>
      <c r="C34" s="19">
        <v>1</v>
      </c>
      <c r="D34" s="20">
        <v>2</v>
      </c>
      <c r="E34" s="20">
        <v>0.3</v>
      </c>
      <c r="F34" s="20">
        <v>0.12</v>
      </c>
      <c r="G34" s="23"/>
      <c r="H34" s="23"/>
      <c r="I34" s="23"/>
      <c r="J34" s="23"/>
      <c r="K34" s="23"/>
      <c r="L34" s="23"/>
    </row>
    <row r="35" spans="1:12" ht="15" customHeight="1" x14ac:dyDescent="0.25">
      <c r="A35" s="3" t="s">
        <v>10</v>
      </c>
      <c r="B35" s="19">
        <v>9.7000000000000003E-2</v>
      </c>
      <c r="C35" s="19">
        <v>0.82299999999999995</v>
      </c>
      <c r="D35" s="19">
        <v>1.5660000000000001</v>
      </c>
      <c r="E35" s="19">
        <v>0.32600000000000001</v>
      </c>
      <c r="F35" s="19">
        <v>0.19400000000000001</v>
      </c>
      <c r="G35" s="23"/>
      <c r="H35" s="23"/>
      <c r="I35" s="23"/>
      <c r="J35" s="23"/>
      <c r="K35" s="23"/>
      <c r="L35" s="23"/>
    </row>
    <row r="36" spans="1:12" ht="15" customHeight="1" x14ac:dyDescent="0.25">
      <c r="A36" s="24"/>
      <c r="B36" s="24"/>
      <c r="C36" s="24"/>
      <c r="D36" s="24"/>
      <c r="E36" s="24"/>
      <c r="F36" s="24"/>
      <c r="G36" s="23"/>
      <c r="H36" s="23"/>
      <c r="I36" s="23"/>
      <c r="J36" s="23"/>
      <c r="K36" s="23"/>
      <c r="L36" s="23"/>
    </row>
    <row r="37" spans="1:12" x14ac:dyDescent="0.25">
      <c r="A37" s="24"/>
      <c r="B37" s="24"/>
      <c r="C37" s="24"/>
      <c r="D37" s="24"/>
      <c r="E37" s="24"/>
      <c r="F37" s="24"/>
      <c r="G37" s="23"/>
      <c r="H37" s="23"/>
      <c r="I37" s="23"/>
      <c r="J37" s="23"/>
      <c r="K37" s="23"/>
      <c r="L37" s="23"/>
    </row>
    <row r="38" spans="1:12" ht="18.75" x14ac:dyDescent="0.25">
      <c r="A38" s="28" t="s">
        <v>11</v>
      </c>
      <c r="B38" s="29"/>
      <c r="C38" s="29"/>
      <c r="D38" s="29"/>
      <c r="E38" s="29"/>
      <c r="F38" s="29"/>
      <c r="G38" s="29"/>
      <c r="H38" s="29"/>
      <c r="I38" s="29"/>
      <c r="J38" s="29"/>
      <c r="K38" s="30"/>
      <c r="L38" s="13"/>
    </row>
    <row r="39" spans="1:12" ht="45" x14ac:dyDescent="0.25">
      <c r="A39" s="3" t="s">
        <v>7</v>
      </c>
      <c r="B39" s="6" t="s">
        <v>17</v>
      </c>
      <c r="C39" s="6" t="s">
        <v>18</v>
      </c>
      <c r="D39" s="6" t="s">
        <v>19</v>
      </c>
      <c r="E39" s="6" t="s">
        <v>20</v>
      </c>
      <c r="F39" s="6" t="s">
        <v>21</v>
      </c>
      <c r="G39" s="6" t="s">
        <v>23</v>
      </c>
      <c r="H39" s="6" t="s">
        <v>27</v>
      </c>
      <c r="I39" s="6" t="s">
        <v>28</v>
      </c>
      <c r="J39" s="6" t="s">
        <v>29</v>
      </c>
      <c r="K39" s="6" t="s">
        <v>30</v>
      </c>
      <c r="L39" s="14"/>
    </row>
    <row r="40" spans="1:12" x14ac:dyDescent="0.25">
      <c r="A40" s="4" t="s">
        <v>2</v>
      </c>
      <c r="B40" s="8">
        <f>(B21)*(B35)</f>
        <v>6499.4041666666672</v>
      </c>
      <c r="C40" s="8">
        <f>(C21)*(C35)</f>
        <v>1399.1</v>
      </c>
      <c r="D40" s="8">
        <f>(D21)*(D35)</f>
        <v>685.125</v>
      </c>
      <c r="E40" s="8">
        <f>(E21)*(E35)</f>
        <v>95.083333333333343</v>
      </c>
      <c r="F40" s="8">
        <f>(F21)*(F35)</f>
        <v>446.2</v>
      </c>
      <c r="G40" s="8">
        <f>(B40)*12</f>
        <v>77992.850000000006</v>
      </c>
      <c r="H40" s="8">
        <f>(C40)*12</f>
        <v>16789.199999999997</v>
      </c>
      <c r="I40" s="8">
        <f>(D40)*12</f>
        <v>8221.5</v>
      </c>
      <c r="J40" s="8">
        <f>(E40)*12</f>
        <v>1141</v>
      </c>
      <c r="K40" s="8">
        <f>(F40)*12</f>
        <v>5354.4</v>
      </c>
      <c r="L40" s="14"/>
    </row>
    <row r="41" spans="1:12" x14ac:dyDescent="0.25">
      <c r="A41" s="4" t="s">
        <v>1</v>
      </c>
      <c r="B41" s="8">
        <f>(B22)*(B35)</f>
        <v>10160.75</v>
      </c>
      <c r="C41" s="8">
        <f>(C22)*(C35)</f>
        <v>15568.416666666666</v>
      </c>
      <c r="D41" s="8">
        <f>(D22)*(D35)</f>
        <v>195.75</v>
      </c>
      <c r="E41" s="8">
        <f>(E22)*(E35)</f>
        <v>48.9</v>
      </c>
      <c r="F41" s="8">
        <f>(F22)*(F35)</f>
        <v>5044</v>
      </c>
      <c r="G41" s="8">
        <f t="shared" ref="G41:G45" si="7">(B41)*12</f>
        <v>121929</v>
      </c>
      <c r="H41" s="8">
        <f t="shared" ref="H41:H45" si="8">(C41)*12</f>
        <v>186821</v>
      </c>
      <c r="I41" s="8">
        <f t="shared" ref="I41:I45" si="9">(D41)*12</f>
        <v>2349</v>
      </c>
      <c r="J41" s="8">
        <f t="shared" ref="J41:J45" si="10">(E41)*12</f>
        <v>586.79999999999995</v>
      </c>
      <c r="K41" s="8">
        <f t="shared" ref="K41:K45" si="11">(F41)*12</f>
        <v>60528</v>
      </c>
      <c r="L41" s="14"/>
    </row>
    <row r="42" spans="1:12" x14ac:dyDescent="0.25">
      <c r="A42" s="4" t="s">
        <v>0</v>
      </c>
      <c r="B42" s="8">
        <f>(B23)*(B35)</f>
        <v>11009.5</v>
      </c>
      <c r="C42" s="8">
        <f>(C23)*(C35)</f>
        <v>1234.5</v>
      </c>
      <c r="D42" s="8">
        <f>(D23)*(D35)</f>
        <v>783</v>
      </c>
      <c r="E42" s="8">
        <f>(E23)*(E35)</f>
        <v>163</v>
      </c>
      <c r="F42" s="8">
        <f>(F23)*(F35)</f>
        <v>97</v>
      </c>
      <c r="G42" s="8">
        <f t="shared" si="7"/>
        <v>132114</v>
      </c>
      <c r="H42" s="8">
        <f t="shared" si="8"/>
        <v>14814</v>
      </c>
      <c r="I42" s="8">
        <f t="shared" si="9"/>
        <v>9396</v>
      </c>
      <c r="J42" s="8">
        <f t="shared" si="10"/>
        <v>1956</v>
      </c>
      <c r="K42" s="8">
        <f t="shared" si="11"/>
        <v>1164</v>
      </c>
      <c r="L42" s="14"/>
    </row>
    <row r="43" spans="1:12" x14ac:dyDescent="0.25">
      <c r="A43" s="4" t="s">
        <v>47</v>
      </c>
      <c r="B43" s="8">
        <f>(B24)*(B35)</f>
        <v>743.66666666666674</v>
      </c>
      <c r="C43" s="8">
        <f>(C24)*(C35)</f>
        <v>685.83333333333337</v>
      </c>
      <c r="D43" s="8">
        <f>(D24)*(D35)</f>
        <v>195.75</v>
      </c>
      <c r="E43" s="8">
        <f>(E24)*(E35)</f>
        <v>40.75</v>
      </c>
      <c r="F43" s="8">
        <f>(F24)*(F35)</f>
        <v>323.33333333333337</v>
      </c>
      <c r="G43" s="8">
        <f t="shared" si="7"/>
        <v>8924</v>
      </c>
      <c r="H43" s="8">
        <f t="shared" si="8"/>
        <v>8230</v>
      </c>
      <c r="I43" s="8">
        <f t="shared" si="9"/>
        <v>2349</v>
      </c>
      <c r="J43" s="8">
        <f t="shared" si="10"/>
        <v>489</v>
      </c>
      <c r="K43" s="8">
        <f t="shared" si="11"/>
        <v>3880.0000000000005</v>
      </c>
      <c r="L43" s="14"/>
    </row>
    <row r="44" spans="1:12" x14ac:dyDescent="0.25">
      <c r="A44" s="4" t="s">
        <v>48</v>
      </c>
      <c r="B44" s="8">
        <f>(B25)*(B35)</f>
        <v>388</v>
      </c>
      <c r="C44" s="8">
        <f>(C25)*(C35)</f>
        <v>0</v>
      </c>
      <c r="D44" s="8">
        <f>(D25)*(D35)</f>
        <v>0</v>
      </c>
      <c r="E44" s="8">
        <f>(E25)*(E35)</f>
        <v>0</v>
      </c>
      <c r="F44" s="8">
        <f>(F25)*(F35)</f>
        <v>0</v>
      </c>
      <c r="G44" s="8">
        <f t="shared" si="7"/>
        <v>4656</v>
      </c>
      <c r="H44" s="8">
        <f t="shared" si="8"/>
        <v>0</v>
      </c>
      <c r="I44" s="8">
        <f t="shared" si="9"/>
        <v>0</v>
      </c>
      <c r="J44" s="8">
        <f t="shared" si="10"/>
        <v>0</v>
      </c>
      <c r="K44" s="8">
        <f t="shared" si="11"/>
        <v>0</v>
      </c>
      <c r="L44" s="14"/>
    </row>
    <row r="45" spans="1:12" x14ac:dyDescent="0.25">
      <c r="A45" s="9" t="s">
        <v>22</v>
      </c>
      <c r="B45" s="8">
        <f>SUM(B40:B44)</f>
        <v>28801.320833333335</v>
      </c>
      <c r="C45" s="8">
        <f>SUM(C40:C44)</f>
        <v>18887.849999999999</v>
      </c>
      <c r="D45" s="8">
        <f>SUM(D40:D44)</f>
        <v>1859.625</v>
      </c>
      <c r="E45" s="8">
        <f>SUM(E40:E44)</f>
        <v>347.73333333333335</v>
      </c>
      <c r="F45" s="8">
        <f>SUM(F40:F44)</f>
        <v>5910.5333333333328</v>
      </c>
      <c r="G45" s="8">
        <f t="shared" si="7"/>
        <v>345615.85000000003</v>
      </c>
      <c r="H45" s="8">
        <f t="shared" si="8"/>
        <v>226654.19999999998</v>
      </c>
      <c r="I45" s="8">
        <f t="shared" si="9"/>
        <v>22315.5</v>
      </c>
      <c r="J45" s="8">
        <f t="shared" si="10"/>
        <v>4172.8</v>
      </c>
      <c r="K45" s="8">
        <f t="shared" si="11"/>
        <v>70926.399999999994</v>
      </c>
      <c r="L45" s="11"/>
    </row>
    <row r="46" spans="1:12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</row>
    <row r="47" spans="1:12" ht="15.75" x14ac:dyDescent="0.25">
      <c r="A47" s="10" t="s">
        <v>24</v>
      </c>
      <c r="B47" s="10" t="s">
        <v>25</v>
      </c>
      <c r="C47" s="10" t="s">
        <v>26</v>
      </c>
      <c r="D47" s="11"/>
      <c r="E47" s="11"/>
      <c r="F47" s="11"/>
      <c r="G47" s="11"/>
      <c r="H47" s="11"/>
      <c r="I47" s="11"/>
      <c r="J47" s="11"/>
      <c r="K47" s="11"/>
      <c r="L47" s="11"/>
    </row>
    <row r="48" spans="1:12" x14ac:dyDescent="0.25">
      <c r="A48" s="4" t="s">
        <v>2</v>
      </c>
      <c r="B48" s="8">
        <f>SUM(B40,C40,D40,E40,F40)</f>
        <v>9124.9125000000022</v>
      </c>
      <c r="C48" s="8">
        <f>(B48)*12</f>
        <v>109498.95000000003</v>
      </c>
      <c r="D48" s="11"/>
      <c r="E48" s="11"/>
      <c r="F48" s="11"/>
      <c r="G48" s="11"/>
      <c r="H48" s="11"/>
      <c r="I48" s="11"/>
      <c r="J48" s="11"/>
      <c r="K48" s="11"/>
      <c r="L48" s="11"/>
    </row>
    <row r="49" spans="1:12" x14ac:dyDescent="0.25">
      <c r="A49" s="4" t="s">
        <v>1</v>
      </c>
      <c r="B49" s="8">
        <f>SUM(B41,C41,D41,E41,F41)</f>
        <v>31017.816666666666</v>
      </c>
      <c r="C49" s="8">
        <f t="shared" ref="C49:C53" si="12">(B49)*12</f>
        <v>372213.8</v>
      </c>
      <c r="D49" s="11"/>
      <c r="E49" s="11"/>
      <c r="F49" s="11"/>
      <c r="G49" s="11"/>
      <c r="H49" s="11"/>
      <c r="I49" s="11"/>
      <c r="J49" s="11"/>
      <c r="K49" s="11"/>
      <c r="L49" s="11"/>
    </row>
    <row r="50" spans="1:12" x14ac:dyDescent="0.25">
      <c r="A50" s="4" t="s">
        <v>0</v>
      </c>
      <c r="B50" s="8">
        <f>SUM(B42,C42,D42,E42,F42)</f>
        <v>13287</v>
      </c>
      <c r="C50" s="8">
        <f t="shared" si="12"/>
        <v>159444</v>
      </c>
      <c r="D50" s="11"/>
      <c r="E50" s="11"/>
      <c r="F50" s="11"/>
      <c r="G50" s="11"/>
      <c r="H50" s="11"/>
      <c r="I50" s="11"/>
      <c r="J50" s="11"/>
      <c r="K50" s="11"/>
      <c r="L50" s="11"/>
    </row>
    <row r="51" spans="1:12" x14ac:dyDescent="0.25">
      <c r="A51" s="4" t="s">
        <v>47</v>
      </c>
      <c r="B51" s="8">
        <f>SUM(B43,C43,D43,E43,F43)</f>
        <v>1989.3333333333335</v>
      </c>
      <c r="C51" s="8">
        <f t="shared" si="12"/>
        <v>23872</v>
      </c>
      <c r="D51" s="11"/>
      <c r="E51" s="11"/>
      <c r="F51" s="11"/>
      <c r="G51" s="11"/>
      <c r="H51" s="11"/>
      <c r="I51" s="11"/>
      <c r="J51" s="11"/>
      <c r="K51" s="11"/>
      <c r="L51" s="11"/>
    </row>
    <row r="52" spans="1:12" x14ac:dyDescent="0.25">
      <c r="A52" s="4" t="s">
        <v>48</v>
      </c>
      <c r="B52" s="8">
        <f>SUM(B44,C44,D44,E44,F44)</f>
        <v>388</v>
      </c>
      <c r="C52" s="8">
        <f t="shared" si="12"/>
        <v>4656</v>
      </c>
      <c r="D52" s="11"/>
      <c r="E52" s="11"/>
      <c r="F52" s="11"/>
      <c r="G52" s="11"/>
      <c r="H52" s="11"/>
      <c r="I52" s="11"/>
      <c r="J52" s="11"/>
      <c r="K52" s="11"/>
      <c r="L52" s="11"/>
    </row>
    <row r="53" spans="1:12" x14ac:dyDescent="0.25">
      <c r="A53" s="4" t="s">
        <v>40</v>
      </c>
      <c r="B53" s="8">
        <f>SUM(B48:B52)</f>
        <v>55807.062500000007</v>
      </c>
      <c r="C53" s="8">
        <f t="shared" si="12"/>
        <v>669684.75000000012</v>
      </c>
      <c r="D53" s="11"/>
      <c r="E53" s="11"/>
      <c r="F53" s="11"/>
      <c r="G53" s="11"/>
      <c r="H53" s="11"/>
      <c r="I53" s="11"/>
      <c r="J53" s="11"/>
      <c r="K53" s="11"/>
      <c r="L53" s="11"/>
    </row>
    <row r="54" spans="1:12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</row>
  </sheetData>
  <mergeCells count="15">
    <mergeCell ref="A46:L46"/>
    <mergeCell ref="G27:H27"/>
    <mergeCell ref="I27:K27"/>
    <mergeCell ref="A19:K19"/>
    <mergeCell ref="A38:K38"/>
    <mergeCell ref="A29:F29"/>
    <mergeCell ref="G30:L37"/>
    <mergeCell ref="A36:F37"/>
    <mergeCell ref="B27:C27"/>
    <mergeCell ref="D27:F27"/>
    <mergeCell ref="A18:F18"/>
    <mergeCell ref="A10:F10"/>
    <mergeCell ref="A1:F1"/>
    <mergeCell ref="A9:F9"/>
    <mergeCell ref="A28:L28"/>
  </mergeCells>
  <pageMargins left="0.25" right="0.25" top="0.75" bottom="0.75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Custos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Fernando Vaccari</dc:creator>
  <cp:lastModifiedBy>Daiane Radovelli</cp:lastModifiedBy>
  <cp:lastPrinted>2023-03-14T21:07:36Z</cp:lastPrinted>
  <dcterms:created xsi:type="dcterms:W3CDTF">2022-12-15T20:53:37Z</dcterms:created>
  <dcterms:modified xsi:type="dcterms:W3CDTF">2024-08-13T17:08:59Z</dcterms:modified>
</cp:coreProperties>
</file>