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W:\Compartilhada\2024\Licitações - Pedidos\Impressos e Brindes\"/>
    </mc:Choice>
  </mc:AlternateContent>
  <xr:revisionPtr revIDLastSave="0" documentId="13_ncr:1_{BAB4907F-7E0A-47B0-B71F-8AB6B979C39C}" xr6:coauthVersionLast="47" xr6:coauthVersionMax="47" xr10:uidLastSave="{00000000-0000-0000-0000-000000000000}"/>
  <bookViews>
    <workbookView xWindow="-120" yWindow="-120" windowWidth="29040" windowHeight="15840" xr2:uid="{A1671BC0-3A47-4A0D-8226-FBF2864F7C50}"/>
  </bookViews>
  <sheets>
    <sheet name="Valores" sheetId="1" r:id="rId1"/>
    <sheet name="valores 2" sheetId="3" r:id="rId2"/>
    <sheet name="DOTAÇÃO E FISCAL" sheetId="2" r:id="rId3"/>
  </sheets>
  <definedNames>
    <definedName name="_xlnm._FilterDatabase" localSheetId="0" hidden="1">Valores!$A$4:$AM$167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6" i="1" l="1"/>
  <c r="AL169" i="1"/>
  <c r="AL170" i="1"/>
  <c r="AL168" i="1"/>
  <c r="AL167" i="1"/>
  <c r="AK169" i="1"/>
  <c r="AK170" i="1"/>
  <c r="AK168" i="1"/>
  <c r="AJ169" i="1"/>
  <c r="AJ170" i="1"/>
  <c r="AJ168" i="1"/>
  <c r="F96" i="1"/>
  <c r="F98" i="1" s="1"/>
  <c r="F97" i="1"/>
  <c r="H94" i="1"/>
  <c r="H96" i="1"/>
  <c r="H97" i="1"/>
  <c r="AJ119" i="1"/>
  <c r="AK119" i="1" s="1"/>
  <c r="AL119" i="1" s="1"/>
  <c r="AJ112" i="1"/>
  <c r="AK112" i="1" s="1"/>
  <c r="AL112" i="1" s="1"/>
  <c r="AJ113" i="1"/>
  <c r="AK113" i="1" s="1"/>
  <c r="AL113" i="1" s="1"/>
  <c r="AJ114" i="1"/>
  <c r="AK114" i="1" s="1"/>
  <c r="AL114" i="1" s="1"/>
  <c r="AJ115" i="1"/>
  <c r="AK115" i="1" s="1"/>
  <c r="AL115" i="1" s="1"/>
  <c r="AJ167" i="1"/>
  <c r="AK167" i="1" s="1"/>
  <c r="AJ130" i="1"/>
  <c r="AK130" i="1" s="1"/>
  <c r="AL130" i="1" s="1"/>
  <c r="AJ146" i="1"/>
  <c r="AK146" i="1" s="1"/>
  <c r="AL146" i="1" s="1"/>
  <c r="AJ144" i="1"/>
  <c r="AK144" i="1" s="1"/>
  <c r="AL144" i="1" s="1"/>
  <c r="AJ143" i="1"/>
  <c r="AK143" i="1" s="1"/>
  <c r="AL143" i="1" s="1"/>
  <c r="AJ142" i="1"/>
  <c r="AK142" i="1" s="1"/>
  <c r="AL142" i="1" s="1"/>
  <c r="AJ136" i="1"/>
  <c r="AK136" i="1" s="1"/>
  <c r="AL136" i="1" s="1"/>
  <c r="AJ137" i="1"/>
  <c r="AK137" i="1" s="1"/>
  <c r="AL137" i="1" s="1"/>
  <c r="AJ138" i="1"/>
  <c r="AK138" i="1" s="1"/>
  <c r="AL138" i="1" s="1"/>
  <c r="AJ139" i="1"/>
  <c r="AK139" i="1" s="1"/>
  <c r="AL139" i="1" s="1"/>
  <c r="AJ140" i="1"/>
  <c r="AK140" i="1" s="1"/>
  <c r="AL140" i="1" s="1"/>
  <c r="AJ141" i="1"/>
  <c r="AK141" i="1" s="1"/>
  <c r="AL141" i="1" s="1"/>
  <c r="AJ135" i="1"/>
  <c r="AK135" i="1" s="1"/>
  <c r="AL135" i="1" s="1"/>
  <c r="AJ134" i="1"/>
  <c r="AK134" i="1" s="1"/>
  <c r="AL134" i="1" s="1"/>
  <c r="AJ45" i="1"/>
  <c r="AK45" i="1" s="1"/>
  <c r="AL45" i="1" s="1"/>
  <c r="AJ145" i="1"/>
  <c r="AK145" i="1" s="1"/>
  <c r="AL145" i="1" s="1"/>
  <c r="AK96" i="1"/>
  <c r="AL96" i="1" s="1"/>
  <c r="AK97" i="1"/>
  <c r="AL97" i="1" s="1"/>
  <c r="AK98" i="1"/>
  <c r="AL98" i="1" s="1"/>
  <c r="AK158" i="1"/>
  <c r="AL158" i="1" s="1"/>
  <c r="AK163" i="1"/>
  <c r="AL163" i="1" s="1"/>
  <c r="AK164" i="1"/>
  <c r="AL164" i="1" s="1"/>
  <c r="AK165" i="1"/>
  <c r="AL165" i="1" s="1"/>
  <c r="AJ117" i="1"/>
  <c r="AK117" i="1" s="1"/>
  <c r="AL117" i="1" s="1"/>
  <c r="AJ122" i="1"/>
  <c r="AK122" i="1" s="1"/>
  <c r="AL122" i="1" s="1"/>
  <c r="AJ123" i="1"/>
  <c r="AK123" i="1" s="1"/>
  <c r="AL123" i="1" s="1"/>
  <c r="AJ121" i="1"/>
  <c r="AK121" i="1" s="1"/>
  <c r="AL121" i="1" s="1"/>
  <c r="AJ162" i="1"/>
  <c r="AK162" i="1" s="1"/>
  <c r="AL162" i="1" s="1"/>
  <c r="AJ152" i="1"/>
  <c r="AK152" i="1" s="1"/>
  <c r="AL152" i="1" s="1"/>
  <c r="AJ153" i="1"/>
  <c r="AK153" i="1" s="1"/>
  <c r="AL153" i="1" s="1"/>
  <c r="AJ151" i="1"/>
  <c r="AK151" i="1" s="1"/>
  <c r="AL151" i="1" s="1"/>
  <c r="AJ150" i="1"/>
  <c r="AK150" i="1" s="1"/>
  <c r="AL150" i="1" s="1"/>
  <c r="AJ149" i="1"/>
  <c r="AK149" i="1" s="1"/>
  <c r="AL149" i="1" s="1"/>
  <c r="AJ148" i="1"/>
  <c r="AK148" i="1" s="1"/>
  <c r="AL148" i="1" s="1"/>
  <c r="AJ147" i="1"/>
  <c r="AK147" i="1" s="1"/>
  <c r="AL147" i="1" s="1"/>
  <c r="AJ108" i="1"/>
  <c r="AK108" i="1" s="1"/>
  <c r="AL108" i="1" s="1"/>
  <c r="AJ107" i="1"/>
  <c r="AK107" i="1" s="1"/>
  <c r="AL107" i="1" s="1"/>
  <c r="AJ100" i="1"/>
  <c r="AK100" i="1" s="1"/>
  <c r="AL100" i="1" s="1"/>
  <c r="AJ101" i="1"/>
  <c r="AK101" i="1" s="1"/>
  <c r="AL101" i="1" s="1"/>
  <c r="AJ102" i="1"/>
  <c r="AK102" i="1" s="1"/>
  <c r="AL102" i="1" s="1"/>
  <c r="AJ99" i="1"/>
  <c r="AK99" i="1" s="1"/>
  <c r="AL99" i="1" s="1"/>
  <c r="AJ95" i="1"/>
  <c r="AK95" i="1" s="1"/>
  <c r="AL95" i="1" s="1"/>
  <c r="AJ83" i="1"/>
  <c r="AK83" i="1" s="1"/>
  <c r="AL83" i="1" s="1"/>
  <c r="AJ84" i="1"/>
  <c r="AK84" i="1" s="1"/>
  <c r="AL84" i="1" s="1"/>
  <c r="AJ85" i="1"/>
  <c r="AK85" i="1" s="1"/>
  <c r="AL85" i="1" s="1"/>
  <c r="AJ86" i="1"/>
  <c r="AK86" i="1" s="1"/>
  <c r="AL86" i="1" s="1"/>
  <c r="AJ87" i="1"/>
  <c r="AK87" i="1" s="1"/>
  <c r="AL87" i="1" s="1"/>
  <c r="AJ88" i="1"/>
  <c r="AK88" i="1" s="1"/>
  <c r="AL88" i="1" s="1"/>
  <c r="AJ89" i="1"/>
  <c r="AK89" i="1" s="1"/>
  <c r="AL89" i="1" s="1"/>
  <c r="AJ82" i="1"/>
  <c r="AK82" i="1" s="1"/>
  <c r="AL82" i="1" s="1"/>
  <c r="AJ65" i="1"/>
  <c r="AK65" i="1" s="1"/>
  <c r="AL65" i="1" s="1"/>
  <c r="AJ64" i="1"/>
  <c r="AK64" i="1" s="1"/>
  <c r="AL64" i="1" s="1"/>
  <c r="AJ60" i="1"/>
  <c r="AK60" i="1" s="1"/>
  <c r="AL60" i="1" s="1"/>
  <c r="AJ56" i="1"/>
  <c r="AK56" i="1" s="1"/>
  <c r="AL56" i="1" s="1"/>
  <c r="AJ57" i="1"/>
  <c r="AK57" i="1" s="1"/>
  <c r="AL57" i="1" s="1"/>
  <c r="AJ54" i="1"/>
  <c r="AK54" i="1" s="1"/>
  <c r="AL54" i="1" s="1"/>
  <c r="AJ55" i="1"/>
  <c r="AK55" i="1" s="1"/>
  <c r="AL55" i="1" s="1"/>
  <c r="AJ53" i="1"/>
  <c r="AK53" i="1" s="1"/>
  <c r="AL53" i="1" s="1"/>
  <c r="AJ51" i="1"/>
  <c r="AK51" i="1" s="1"/>
  <c r="AL51" i="1" s="1"/>
  <c r="AJ50" i="1"/>
  <c r="AK50" i="1" s="1"/>
  <c r="AL50" i="1" s="1"/>
  <c r="AJ46" i="1"/>
  <c r="AK46" i="1" s="1"/>
  <c r="AL46" i="1" s="1"/>
  <c r="AJ42" i="1"/>
  <c r="AK42" i="1" s="1"/>
  <c r="AL42" i="1" s="1"/>
  <c r="AJ43" i="1"/>
  <c r="AK43" i="1" s="1"/>
  <c r="AL43" i="1" s="1"/>
  <c r="AJ41" i="1"/>
  <c r="AK41" i="1" s="1"/>
  <c r="AL41" i="1" s="1"/>
  <c r="AJ40" i="1"/>
  <c r="AK40" i="1" s="1"/>
  <c r="AL40" i="1" s="1"/>
  <c r="AJ39" i="1"/>
  <c r="AK39" i="1" s="1"/>
  <c r="AL39" i="1" s="1"/>
  <c r="AJ38" i="1"/>
  <c r="AK38" i="1" s="1"/>
  <c r="AL38" i="1" s="1"/>
  <c r="AJ37" i="1"/>
  <c r="AK37" i="1" s="1"/>
  <c r="AL37" i="1" s="1"/>
  <c r="AJ36" i="1"/>
  <c r="AK36" i="1" s="1"/>
  <c r="AL36" i="1" s="1"/>
  <c r="AJ35" i="1"/>
  <c r="AK35" i="1" s="1"/>
  <c r="AL35" i="1" s="1"/>
  <c r="AJ34" i="1"/>
  <c r="AK34" i="1" s="1"/>
  <c r="AL34" i="1" s="1"/>
  <c r="AJ31" i="1"/>
  <c r="AK31" i="1" s="1"/>
  <c r="AL31" i="1" s="1"/>
  <c r="AJ32" i="1"/>
  <c r="AK32" i="1" s="1"/>
  <c r="AL32" i="1" s="1"/>
  <c r="AJ30" i="1"/>
  <c r="AK30" i="1" s="1"/>
  <c r="AL30" i="1" s="1"/>
  <c r="AJ28" i="1"/>
  <c r="AK28" i="1" s="1"/>
  <c r="AL28" i="1" s="1"/>
  <c r="AJ27" i="1"/>
  <c r="AK27" i="1" s="1"/>
  <c r="AL27" i="1" s="1"/>
  <c r="AJ23" i="1"/>
  <c r="AK23" i="1" s="1"/>
  <c r="AL23" i="1" s="1"/>
  <c r="AJ24" i="1"/>
  <c r="AK24" i="1" s="1"/>
  <c r="AL24" i="1" s="1"/>
  <c r="AJ25" i="1"/>
  <c r="AK25" i="1" s="1"/>
  <c r="AL25" i="1" s="1"/>
  <c r="AJ22" i="1"/>
  <c r="AK22" i="1" s="1"/>
  <c r="AL22" i="1" s="1"/>
  <c r="AJ19" i="1"/>
  <c r="AK19" i="1" s="1"/>
  <c r="AL19" i="1" s="1"/>
  <c r="AJ20" i="1"/>
  <c r="AK20" i="1" s="1"/>
  <c r="AL20" i="1" s="1"/>
  <c r="AJ14" i="1"/>
  <c r="AK14" i="1" s="1"/>
  <c r="AL14" i="1" s="1"/>
  <c r="AJ15" i="1"/>
  <c r="AK15" i="1" s="1"/>
  <c r="AL15" i="1" s="1"/>
  <c r="AJ16" i="1"/>
  <c r="AK16" i="1" s="1"/>
  <c r="AL16" i="1" s="1"/>
  <c r="AJ17" i="1"/>
  <c r="AK17" i="1" s="1"/>
  <c r="AL17" i="1" s="1"/>
  <c r="AJ18" i="1"/>
  <c r="AK18" i="1" s="1"/>
  <c r="AL18" i="1" s="1"/>
  <c r="AJ7" i="1"/>
  <c r="AK7" i="1" s="1"/>
  <c r="AL7" i="1" s="1"/>
  <c r="AJ8" i="1"/>
  <c r="AK8" i="1" s="1"/>
  <c r="AL8" i="1" s="1"/>
  <c r="AJ9" i="1"/>
  <c r="AK9" i="1" s="1"/>
  <c r="AL9" i="1" s="1"/>
  <c r="AJ10" i="1"/>
  <c r="AK10" i="1" s="1"/>
  <c r="AL10" i="1" s="1"/>
  <c r="AJ11" i="1"/>
  <c r="AK11" i="1" s="1"/>
  <c r="AL11" i="1" s="1"/>
  <c r="AJ12" i="1"/>
  <c r="AK12" i="1" s="1"/>
  <c r="AL12" i="1" s="1"/>
  <c r="AJ13" i="1"/>
  <c r="AK13" i="1" s="1"/>
  <c r="AL13" i="1" s="1"/>
  <c r="AJ6" i="1"/>
  <c r="AK6" i="1" s="1"/>
  <c r="AL6" i="1" s="1"/>
  <c r="H59" i="1"/>
  <c r="AJ59" i="1" s="1"/>
  <c r="AK59" i="1" s="1"/>
  <c r="AL59" i="1" s="1"/>
  <c r="E52" i="1"/>
  <c r="H7" i="1"/>
  <c r="H8" i="1"/>
  <c r="H9" i="1"/>
  <c r="H10" i="1"/>
  <c r="H11" i="1"/>
  <c r="H12" i="1"/>
  <c r="H13" i="1"/>
  <c r="H14" i="1"/>
  <c r="H15" i="1"/>
  <c r="H16" i="1"/>
  <c r="H17" i="1"/>
  <c r="H18" i="1"/>
  <c r="H19" i="1"/>
  <c r="H20" i="1"/>
  <c r="H21" i="1"/>
  <c r="H22" i="1"/>
  <c r="H23" i="1"/>
  <c r="H24" i="1"/>
  <c r="H25" i="1"/>
  <c r="H26" i="1"/>
  <c r="H27" i="1"/>
  <c r="H28" i="1"/>
  <c r="H29" i="1"/>
  <c r="AJ29" i="1" s="1"/>
  <c r="AK29" i="1" s="1"/>
  <c r="AL29" i="1" s="1"/>
  <c r="H30" i="1"/>
  <c r="H31" i="1"/>
  <c r="H32" i="1"/>
  <c r="H33" i="1"/>
  <c r="H34" i="1"/>
  <c r="H35" i="1"/>
  <c r="H36" i="1"/>
  <c r="H37" i="1"/>
  <c r="H38" i="1"/>
  <c r="H39" i="1"/>
  <c r="H40" i="1"/>
  <c r="H41" i="1"/>
  <c r="H42" i="1"/>
  <c r="H43" i="1"/>
  <c r="H44" i="1"/>
  <c r="AJ44" i="1" s="1"/>
  <c r="AK44" i="1" s="1"/>
  <c r="AL44" i="1" s="1"/>
  <c r="H46" i="1"/>
  <c r="H47" i="1"/>
  <c r="AJ47" i="1" s="1"/>
  <c r="AK47" i="1" s="1"/>
  <c r="AL47" i="1" s="1"/>
  <c r="H48" i="1"/>
  <c r="AJ48" i="1" s="1"/>
  <c r="AK48" i="1" s="1"/>
  <c r="AL48" i="1" s="1"/>
  <c r="H49" i="1"/>
  <c r="AJ49" i="1" s="1"/>
  <c r="AK49" i="1" s="1"/>
  <c r="AL49" i="1" s="1"/>
  <c r="H50" i="1"/>
  <c r="H51" i="1"/>
  <c r="H52" i="1"/>
  <c r="H53" i="1"/>
  <c r="H54" i="1"/>
  <c r="H55" i="1"/>
  <c r="H56" i="1"/>
  <c r="H57" i="1"/>
  <c r="H58" i="1"/>
  <c r="AJ58" i="1" s="1"/>
  <c r="AK58" i="1" s="1"/>
  <c r="AL58" i="1" s="1"/>
  <c r="H60" i="1"/>
  <c r="H62" i="1"/>
  <c r="AJ62" i="1" s="1"/>
  <c r="AK62" i="1" s="1"/>
  <c r="AL62" i="1" s="1"/>
  <c r="H63" i="1"/>
  <c r="AJ63" i="1" s="1"/>
  <c r="AK63" i="1" s="1"/>
  <c r="AL63" i="1" s="1"/>
  <c r="H64" i="1"/>
  <c r="H65" i="1"/>
  <c r="H66" i="1"/>
  <c r="AJ66" i="1" s="1"/>
  <c r="AK66" i="1" s="1"/>
  <c r="AL66" i="1" s="1"/>
  <c r="H67" i="1"/>
  <c r="AJ67" i="1" s="1"/>
  <c r="AK67" i="1" s="1"/>
  <c r="AL67" i="1" s="1"/>
  <c r="H68" i="1"/>
  <c r="AJ68" i="1" s="1"/>
  <c r="AK68" i="1" s="1"/>
  <c r="AL68" i="1" s="1"/>
  <c r="H69" i="1"/>
  <c r="AJ69" i="1" s="1"/>
  <c r="AK69" i="1" s="1"/>
  <c r="AL69" i="1" s="1"/>
  <c r="H70" i="1"/>
  <c r="AJ70" i="1" s="1"/>
  <c r="AK70" i="1" s="1"/>
  <c r="AL70" i="1" s="1"/>
  <c r="H71" i="1"/>
  <c r="AJ71" i="1" s="1"/>
  <c r="AK71" i="1" s="1"/>
  <c r="AL71" i="1" s="1"/>
  <c r="H72" i="1"/>
  <c r="AJ72" i="1" s="1"/>
  <c r="AK72" i="1" s="1"/>
  <c r="AL72" i="1" s="1"/>
  <c r="H73" i="1"/>
  <c r="AJ73" i="1" s="1"/>
  <c r="AK73" i="1" s="1"/>
  <c r="AL73" i="1" s="1"/>
  <c r="H74" i="1"/>
  <c r="AJ74" i="1" s="1"/>
  <c r="AK74" i="1" s="1"/>
  <c r="AL74" i="1" s="1"/>
  <c r="H75" i="1"/>
  <c r="AJ75" i="1" s="1"/>
  <c r="AK75" i="1" s="1"/>
  <c r="AL75" i="1" s="1"/>
  <c r="H76" i="1"/>
  <c r="AJ76" i="1" s="1"/>
  <c r="AK76" i="1" s="1"/>
  <c r="AL76" i="1" s="1"/>
  <c r="H77" i="1"/>
  <c r="AJ77" i="1" s="1"/>
  <c r="AK77" i="1" s="1"/>
  <c r="AL77" i="1" s="1"/>
  <c r="H78" i="1"/>
  <c r="AJ78" i="1" s="1"/>
  <c r="AK78" i="1" s="1"/>
  <c r="AL78" i="1" s="1"/>
  <c r="H79" i="1"/>
  <c r="AJ79" i="1" s="1"/>
  <c r="AK79" i="1" s="1"/>
  <c r="AL79" i="1" s="1"/>
  <c r="H80" i="1"/>
  <c r="AJ80" i="1" s="1"/>
  <c r="AK80" i="1" s="1"/>
  <c r="AL80" i="1" s="1"/>
  <c r="H82" i="1"/>
  <c r="H83" i="1"/>
  <c r="H84" i="1"/>
  <c r="H85" i="1"/>
  <c r="H86" i="1"/>
  <c r="H87" i="1"/>
  <c r="H88" i="1"/>
  <c r="H89" i="1"/>
  <c r="H90" i="1"/>
  <c r="AJ90" i="1" s="1"/>
  <c r="H91" i="1"/>
  <c r="AJ91" i="1" s="1"/>
  <c r="AK91" i="1" s="1"/>
  <c r="AL91" i="1" s="1"/>
  <c r="H92" i="1"/>
  <c r="AJ92" i="1" s="1"/>
  <c r="AK92" i="1" s="1"/>
  <c r="AL92" i="1" s="1"/>
  <c r="H93" i="1"/>
  <c r="AJ93" i="1" s="1"/>
  <c r="AK93" i="1" s="1"/>
  <c r="AL93" i="1" s="1"/>
  <c r="AJ94" i="1"/>
  <c r="AK94" i="1" s="1"/>
  <c r="AL94" i="1" s="1"/>
  <c r="H95" i="1"/>
  <c r="H98" i="1"/>
  <c r="H99" i="1"/>
  <c r="H100" i="1"/>
  <c r="H101" i="1"/>
  <c r="H102" i="1"/>
  <c r="H103" i="1"/>
  <c r="AJ103" i="1" s="1"/>
  <c r="AK103" i="1" s="1"/>
  <c r="AL103" i="1" s="1"/>
  <c r="H104" i="1"/>
  <c r="AJ104" i="1" s="1"/>
  <c r="AK104" i="1" s="1"/>
  <c r="AL104" i="1" s="1"/>
  <c r="H105" i="1"/>
  <c r="AJ105" i="1" s="1"/>
  <c r="AK105" i="1" s="1"/>
  <c r="AL105" i="1" s="1"/>
  <c r="H106" i="1"/>
  <c r="AJ106" i="1" s="1"/>
  <c r="AK106" i="1" s="1"/>
  <c r="AL106" i="1" s="1"/>
  <c r="H107" i="1"/>
  <c r="H108" i="1"/>
  <c r="H109" i="1"/>
  <c r="AJ109" i="1" s="1"/>
  <c r="AK109" i="1" s="1"/>
  <c r="AL109" i="1" s="1"/>
  <c r="H110" i="1"/>
  <c r="AJ110" i="1" s="1"/>
  <c r="AK110" i="1" s="1"/>
  <c r="AL110" i="1" s="1"/>
  <c r="H111" i="1"/>
  <c r="AJ111" i="1" s="1"/>
  <c r="AK111" i="1" s="1"/>
  <c r="AL111" i="1" s="1"/>
  <c r="H112" i="1"/>
  <c r="H113" i="1"/>
  <c r="H114" i="1"/>
  <c r="H115" i="1"/>
  <c r="H116" i="1"/>
  <c r="AJ116" i="1" s="1"/>
  <c r="AK116" i="1" s="1"/>
  <c r="AL116" i="1" s="1"/>
  <c r="H117" i="1"/>
  <c r="H118" i="1"/>
  <c r="AJ118" i="1" s="1"/>
  <c r="AK118" i="1" s="1"/>
  <c r="AL118" i="1" s="1"/>
  <c r="H120" i="1"/>
  <c r="AJ120" i="1" s="1"/>
  <c r="AK120" i="1" s="1"/>
  <c r="AL120" i="1" s="1"/>
  <c r="H121" i="1"/>
  <c r="H122" i="1"/>
  <c r="H123" i="1"/>
  <c r="H124" i="1"/>
  <c r="AJ124" i="1" s="1"/>
  <c r="AK124" i="1" s="1"/>
  <c r="AL124" i="1" s="1"/>
  <c r="H125" i="1"/>
  <c r="AJ125" i="1" s="1"/>
  <c r="AK125" i="1" s="1"/>
  <c r="AL125" i="1" s="1"/>
  <c r="H126" i="1"/>
  <c r="AJ126" i="1" s="1"/>
  <c r="AK126" i="1" s="1"/>
  <c r="AL126" i="1" s="1"/>
  <c r="H127" i="1"/>
  <c r="AJ127" i="1" s="1"/>
  <c r="AK127" i="1" s="1"/>
  <c r="AL127" i="1" s="1"/>
  <c r="H128" i="1"/>
  <c r="AJ128" i="1" s="1"/>
  <c r="AK128" i="1" s="1"/>
  <c r="AL128" i="1" s="1"/>
  <c r="H129" i="1"/>
  <c r="AJ129" i="1" s="1"/>
  <c r="AK129" i="1" s="1"/>
  <c r="AL129" i="1" s="1"/>
  <c r="H130" i="1"/>
  <c r="H131" i="1"/>
  <c r="AJ131" i="1" s="1"/>
  <c r="AK131" i="1" s="1"/>
  <c r="AL131" i="1" s="1"/>
  <c r="H132" i="1"/>
  <c r="AJ132" i="1" s="1"/>
  <c r="AK132" i="1" s="1"/>
  <c r="AL132" i="1" s="1"/>
  <c r="H133" i="1"/>
  <c r="AJ133" i="1" s="1"/>
  <c r="AK133" i="1" s="1"/>
  <c r="AL133" i="1" s="1"/>
  <c r="H147" i="1"/>
  <c r="H148" i="1"/>
  <c r="H149" i="1"/>
  <c r="H150" i="1"/>
  <c r="H152" i="1"/>
  <c r="H153" i="1"/>
  <c r="H154" i="1"/>
  <c r="AJ154" i="1" s="1"/>
  <c r="AK154" i="1" s="1"/>
  <c r="AL154" i="1" s="1"/>
  <c r="H155" i="1"/>
  <c r="AJ155" i="1" s="1"/>
  <c r="AK155" i="1" s="1"/>
  <c r="AL155" i="1" s="1"/>
  <c r="H156" i="1"/>
  <c r="AJ156" i="1" s="1"/>
  <c r="AK156" i="1" s="1"/>
  <c r="AL156" i="1" s="1"/>
  <c r="H157" i="1"/>
  <c r="AJ157" i="1" s="1"/>
  <c r="AK157" i="1" s="1"/>
  <c r="AL157" i="1" s="1"/>
  <c r="H158" i="1"/>
  <c r="H159" i="1"/>
  <c r="AJ159" i="1" s="1"/>
  <c r="AK159" i="1" s="1"/>
  <c r="AL159" i="1" s="1"/>
  <c r="H160" i="1"/>
  <c r="AJ160" i="1" s="1"/>
  <c r="AK160" i="1" s="1"/>
  <c r="AL160" i="1" s="1"/>
  <c r="H161" i="1"/>
  <c r="AJ161" i="1" s="1"/>
  <c r="AK161" i="1" s="1"/>
  <c r="AL161" i="1" s="1"/>
  <c r="H162" i="1"/>
  <c r="H163" i="1"/>
  <c r="H164" i="1"/>
  <c r="H165" i="1"/>
  <c r="H166" i="1"/>
  <c r="AJ166" i="1" s="1"/>
  <c r="AK166" i="1" s="1"/>
  <c r="AL166" i="1" s="1"/>
  <c r="H6" i="1"/>
  <c r="G21" i="1"/>
  <c r="E13" i="1"/>
  <c r="E33" i="1"/>
  <c r="E82" i="1"/>
  <c r="E105" i="1"/>
  <c r="AJ26" i="1" l="1"/>
  <c r="AK26" i="1" s="1"/>
  <c r="AL26" i="1" s="1"/>
  <c r="AK90" i="1"/>
  <c r="AL90" i="1" s="1"/>
  <c r="AJ52" i="1"/>
  <c r="AK52" i="1" s="1"/>
  <c r="AL52" i="1" s="1"/>
  <c r="AJ33" i="1"/>
  <c r="AK33" i="1" s="1"/>
  <c r="AL33" i="1" s="1"/>
  <c r="AJ21" i="1"/>
  <c r="AK21" i="1" s="1"/>
  <c r="AL21" i="1" s="1"/>
</calcChain>
</file>

<file path=xl/sharedStrings.xml><?xml version="1.0" encoding="utf-8"?>
<sst xmlns="http://schemas.openxmlformats.org/spreadsheetml/2006/main" count="790" uniqueCount="295">
  <si>
    <t>FUNREBOM</t>
  </si>
  <si>
    <t>CRI</t>
  </si>
  <si>
    <t>TIRO DE GUERRA</t>
  </si>
  <si>
    <t>SAÚDE</t>
  </si>
  <si>
    <t>ITEM</t>
  </si>
  <si>
    <t>UN</t>
  </si>
  <si>
    <t>ESPECIFICAÇÃO</t>
  </si>
  <si>
    <t>QTDE</t>
  </si>
  <si>
    <t>Off Set</t>
  </si>
  <si>
    <t>un</t>
  </si>
  <si>
    <t>FLYER 1 – A4FV (panfleto)
Impressão offset, 4 x 4 cores (F/V), papel couchê brilho 180 g/m², tamanho 21 x 30 cm, fotolito ou CTP.
→Considerar até 10 layouts diferentes
→Mínimo por pedido: 500 unidades</t>
  </si>
  <si>
    <t>FLYER 2 – A4F (panfleto)
Impressão offset, 4 x 0 cores, papel couchê brilho 180 g/m², tamanho 21 x 30 cm, fotolito ou CTP.
→Considerar até 10 layouts diferentes
→Mínimo por pedido: 500 unidades</t>
  </si>
  <si>
    <t>FLYER 5 – A5PB/F (panfleto)
Impressão offset, 1 x 0 cores, papel couchê brilho 180 g/m², tamanho 15 x 21 cm, fotolito ou CTP.
→Considerar até 10 layouts diferentes
→Mínimo por pedido: 500 unidades</t>
  </si>
  <si>
    <t>FOLDER SIMPLES 1 – A4FV
Impressão offset 4 x 4 cores (F/V) - papel couchê brilho 210 g/m² - tamanho 21,00 x 30,00 cm.
Acabamento: uma ou duas dobras.
→Considerar até 10 layouts diferentes
→Mínimo por pedido: 300 unidades</t>
  </si>
  <si>
    <t>FOLDER SIMPLES 2 – A3FV
Impressão offset 4 x 4 cores (F/V) - papel couchê brilho 210 g/m² - tamanho 21,00 x 30,00 cm.
Acabamento: até quatro dobras.
→Considerar até 10 layouts diferentes
→Mínimo por pedido: 300 unidades</t>
  </si>
  <si>
    <t>CARTAZ – OF7A2
Impressão offset 4 x 0 cores – papel couchê brilho 180 g/m² - tamanho 30,00 x 42,00 cm.
→Considerar até 05 layouts diferentes
→Mínimo por pedido: 200 unidades</t>
  </si>
  <si>
    <t>CARTAZ – OF7A3
Impressão offset 4 x 0 cores – papel couchê brilho 180 g/m² - tamanho 30,00 x 42,00 cm.
→Considerar até 10 layouts diferentes
→Mínimo por pedido: 200 unidades</t>
  </si>
  <si>
    <t>CERTIFICADO – COF7F
Impressão offset 4 x 0 cores, papel offset 180 g/m², tamanho 21,00 x 29,70 cm, fotolito ou CTP
→Considerar até 05 layouts diferentes
→Mínimo por pedido: 100 unidades</t>
  </si>
  <si>
    <t>CERTIFICADO – COF7FV
Impressão offset 4 x 1 cores, papel offset 180 g/m², tamanho 21,00 x 29,70 cm, fotolito ou CTP
→Considerar até 05 layouts diferentes
→Mínimo por pedido: 100 unidades</t>
  </si>
  <si>
    <t>INFORMATIVO 04 PÁGINAS
Impressão offset de 01 lâmina (04 páginas /01 folha), 4 x 4 cores, papel couchê brilho 170 g/m², tamanho 30,00 x 42,00 cm, fotolito ou CTP, dobra mecanizada.
→Considerar até 05 layouts diferentes
→Mínimo por pedido: 500 unidades</t>
  </si>
  <si>
    <t>INFORMATIVO 08 PÁGINAS
Impressão offset de 02 lâminas (08 páginas /02 folhas), 4 x 4 cores, papel couchê brilho 170 g/m², tamanho 30,00 x 42,00 cm, fotolito ou CTP, dobra mecanizada, intercalação manual.
→Considerar até 05 layouts diferentes
→Mínimo por pedido: 500 unidades</t>
  </si>
  <si>
    <t>CARTILHA - 20 PÁGINAS
Impressão offset de 05 lâminas (20 páginas /04 folhas), 4 x 4 cores, papel couchê brilho 170 g/m², tamanho 21,00 x 30,00 cm, fotolito ou CTP, dobra mecanizada, intercalação manual, grampo.
→Considerar até 03 layouts diferentes
→Mínimo por pedido: 1.000 unidades</t>
  </si>
  <si>
    <t>CONVITE SIMPLES
Impressão offset 4 x 0 cores, papel couche brilho 230 g/m², tamanho 10,00 x 21,00 cm, fotolito ou CTP
→Considerar até 05 layouts diferentes
→Mínimo por pedido: 200 unidades</t>
  </si>
  <si>
    <t>FOLHA OFÍCIO
Impressão offset 4 x 0 cores, papel offset alcalino 75 g/m², tamanho 21,00 x 29,70 cm (L x A)
→Mínimo por pedido: 200 unidades</t>
  </si>
  <si>
    <t>ENVELOPE OFÍCIO
Impressão offset 4 x 0 cores, papel offset alcalino 110 g/m², tamanho 11,40 x 22,90 cm (A x L)
→Mínimo por pedido: 300 unidades</t>
  </si>
  <si>
    <t>PASTA PLASTIFICADA 
Impressão offset 4 x 0 cores, papel Triplex 350 g/m², tamanho 46,00 x 32,00 cm (L x A), plastificação brilho, fotolito ou CTP. Acabamento: com bolsa, corte para cartão, vinco, duas orelhas (para grampo).
→Considerar até 04 layouts diferentes
→Mínimo por pedido: 300 unidades</t>
  </si>
  <si>
    <t>PASTA - CAPA DE PROCESSO CONTABILIDADE / PROTOCOLO
Impressão offset 1 x 0 cores, papel offset alcalino 180 g/m², tamanho 45,00 x 31,00 cm (L x A)
Acabamento: vincar
→Considerar até 02 layouts diferentes</t>
  </si>
  <si>
    <t>PASTA - CAPA DE PROCESSO – COM BOLSA
Impressão offset 1 x 0 cores, papel offset alcalino 180 g/m², tamanho 45,00 x 31,00 cm (L x A), com bolsa.
Acabamento: vincar
→Considerar até 02 layouts diferentes</t>
  </si>
  <si>
    <t>CAPA PROCESSO DE LICITAÇÃO Impressão offset 1 x 0 cores, papel triplex 420 g/m², tamanho 23,50 x 34,00 cm – Acabamento: vinco, furos. CONTRACAPA PROCESSO DE LICITAÇÃO 
Sem impressão, 0 x 0 cores, papel triplex 420 g/m², tamanho 23,50 x 34,00 cm (L x A) Acabamento: furos.</t>
  </si>
  <si>
    <t>CARTEIRINHA ESTUDANTE / LEITOR
Impressão offset 4 x 4 cores, papel couchê 180 g/m², tamanho 8,00 x 20,00 cm. 
Acabamento: dobra mecanizada. 
Serviços: arte final
→Considerar até 02 layouts diferentes</t>
  </si>
  <si>
    <t>CAPA PARA BLOCOS DE NOTAS DE PRODUTOR RURAL
Impressão offset 1 x 1 cores, papel duplex 250 g/m², tamanho 25,00 x 46,00 cm (L x A) – Acabamento: vinco mecanizado</t>
  </si>
  <si>
    <t>jg</t>
  </si>
  <si>
    <t>NOTA FISCAL DE PRODUTOR RURAL – em formulário contínuo – 04 vias - 1ª via em papel autocopiativo CB 53 g/m² branco – 2ª via em papel autocopiativo CFB 53 g/m² canário - 3ª via em papel autocopiativo CF 53 g/m² verde – 4ª via em papel autocopiativo CB 53 g/m² branco - impressão em 2 x 0 cores - tamanho 21,50 x 21,00 cm (L x A) - (padrão da Secretaria de Estado da Fazenda)</t>
  </si>
  <si>
    <t>BLOCO TERMO DE SOLICITAÇÃO E RECEBIMENTO DE SERVIÇOS
50 jgs x 3 vias – 1ª via em papel autocopiativo CB 53 g/m² branco – 2ª via em papel autocopiativo CFB 53 g/m² canário - 3ª via em papel autocopiativo CF 53 g/m² rosa, impressão offset 1 x 0 cores, tamanho 22,50 x 21,00 cm (L x A), capa em papel cartolina 180 g/m² sem impressão - Acabamento: vinco mecanizado, grampo, cola, numeração e picote</t>
  </si>
  <si>
    <t>FICHA DE REGISTRO DE EMPREGADOS Impressão offset 1 x 1 cores (frente/verso) – papel cartolina 180 g/m² (branco) - tamanho 32,00 x 50,00 cm (L x A) – Acabamento: dobrar</t>
  </si>
  <si>
    <t>FICHA FUNCIONAL INDIVIDUAL
Impressão offset 1 x 1 cores, papel cartolina 180 g/m² (azul), tamanho 32,00 x 22,50 cm</t>
  </si>
  <si>
    <t>PASTA DE PROCESSO MOVIMENTO CANÁRIO - impressão em 1 x 0 cores sem
bolsa - papel offset alcalino 180g/m²- tamanho 45,00 x31,00 cm (L X A ) –
Acabamento : vincar, furar</t>
  </si>
  <si>
    <t>BLOCO DE ATESTADO MÉDICO – bloco com 50
folhas, nas medidas 15x21cm (LxA), confeccionado em papel offset com gramatura 75g, impressão offset com 1x0 cor. Acabamento: cola</t>
  </si>
  <si>
    <t>BLOCO DE ATESTADO MÉDICO PARA GESTANTE –
bloco com 50 folhas, nas medidas 21x29,7cm (LxA), confeccionado em papel offset com gramatura 75g, impressão offset com 1x0 cor. Acabamento: cola</t>
  </si>
  <si>
    <t>BLOCO DE RECEITUÁRIO SIMPLES - bloco com 50
folhas, nas medidas 15x21cm (LxA), confeccionado em papel offset com gramatura 75g, impressão offset com 1x0 cor. Acabamento: cola</t>
  </si>
  <si>
    <t>BLOCO DE RECEITUÁRIO DE CONTROLE
ESPECIAL – bloco com 50x2 vias, nas medidas 16x21,50cm (LxA), confeccionado em papel offset com gramatura 56g, impressão offset com 1x0 cor, autocopiativo. Acabamento: cola</t>
  </si>
  <si>
    <t>BLOCO DE NOTIFICAÇÃO DE RECEITA TIPO "B1" -
bloco com 50 folhas, nas medidas 20,50x9,30cm (LxA), confeccionado em papel superbond azul com gramatura 50g. Numerado e com picote, impressão offset com 1x0 cor. Acabamento: cola</t>
  </si>
  <si>
    <t>BLOCO DE FICHAS DE ATENDIMENTO SAMU –
Bloco com 50x2 vias, nas medidas 21x29,7cm (LxA), confeccionado em papel offset com gramatura 75g, impressão offset com 1x1 cores, carbonado.
Acabamento: cola</t>
  </si>
  <si>
    <t>BLOCO DE CHECKLIST SAMU -bloco com 50 folhas, nas medidas 21x29,7cm (LxA), confeccionado em papel offset com gramatura 75g, impressão offset com 1x1 cor. Acabamento: cola</t>
  </si>
  <si>
    <t>BLOCO FICHA DE EVOLUÇÃO DO PACIENTE, -
bloco com 50 folhas, frente e verso, nas medidas 21x31cm (LxA), confeccionado em papel offset com gramatura 75g, impressão offset com 1x1 cor.
Acabamento: cola</t>
  </si>
  <si>
    <t>BLOCO FICHA DE ATENDIMENTO DE
ODONTOLOGIA - bloco com 50 folhas, frente e verso, nas medidas 21x29,30cm (LxA), confeccionado em papel offset com gramatura 75g, impressão offset com 1x1 cor. Acabamento: cola</t>
  </si>
  <si>
    <t>BLOCO FICHA DE ATENDIMENTO USB – SAMU –
bloco com 50 folhas, frente e verso, nas medidas 21x29,7cm, confeccionado em papel offset com gramatura 75g, impressão offset com 1x1 cor.
Acabamento: cola</t>
  </si>
  <si>
    <t>BLOCO DE SOLICITAÇÃO DE MATERIAL E EXAMES –
bloco com 50 folhas, nas medidas 21,50x16cm (LxA), confeccionado em papel offset com gramatura 75g. Impressão offset com 1x0 cor. Acabamento: cola</t>
  </si>
  <si>
    <t>CARTÃO DE AGENDAMENTO SUS – TIPO 2 – cartão,
da cor verde, azul ou amarela, nas medidas 15x0,80cm (LxA), confeccionado em papel cartolina com gramatura 180g. Impressão offset com 1x1 cor.</t>
  </si>
  <si>
    <t>CARTÃO PARA CONTROLE DA PRESSÃO
ARTERIAL - cartão, de cor branca, nas medidas 22x12cm (LxA), confeccionado em papel cartolina com gramatura 180g. Impressão offset 1x1 cor. Acabamento vinco.</t>
  </si>
  <si>
    <t>CARTEIRA DE SAÚDE – carteira, frente e verso, de cor branca, nas medidas 7,50x10,70cm (LxA), confeccionada em papel cartolina com gramatura 75g. Impressão offset com 1x1 cor.</t>
  </si>
  <si>
    <t>CARTEIRA HIPERDIA – carteira, frente e verso, nas medidas 22x9cm (LxA), confeccionado em papel cartolina com gramatura 180g. Impressão offset com 1x1 cor. Acabamento: vinco.</t>
  </si>
  <si>
    <t>CADERNETA PARA PACIENTE DE FRALDA
GERIÁTRICA – caderneta, frente e verso, nas medidas 10x20cm (LxA), confeccionado em papel cartolina azul com gramatura 75g. Impressão offset em 1x1 cor.</t>
  </si>
  <si>
    <t>CADERNETA PARA PACIENTE DE FÓRMULA
INFANTIL – caderneta, frente e verso, nas medidas 10x20cm (LxA), confeccionado em papel cartolina rosa com gramatura 75g. Impressão offset em 1x1 cor.</t>
  </si>
  <si>
    <t>CADERNETA DE VACINAÇÃO – Caderneta de Vacinação padrão do ministério da saúde – Características: Capa impressa em papel fotográfico 180g; Conteúdo impresso em papel Sulfite A4; Impresso frente e verso colorido; Considerar o envio de arte ndividualizada para a caderneta de meninos e de meninas, conforme modelo do Ministério da Saúde.
- Encadernação simples com capa de acetato e espiral transparente; Foto da criança opcional. Total de páginas: 96; Gramatura: 75g .
Dimensões: Comprimento: 21.00 cm; Largura: 15.00 cm; Altura: 15.00 cm
· Largura: 2.00 cm; Comprimento: 21.00 cm</t>
  </si>
  <si>
    <t>CADERNETA DE GESTANTES, conforme modelo padrão do Ministério da Saúde, nas seguintes especificações:
Produto: livreto
Formato fechado: 14 x 21,5 cm
Formato capa aberta: 52,8 X 21,5 cm com 3 dobras Cores capa: 4/2
Cores miolo: 2/2
Papel capa: alto alvura off set 240g
Papel miolo: papel alto alvura off set 120g Acabamento: dois grampos canoa
Nº de páginas do miolo: 44 + capa Encarte central: uma lâmina
Formato aberto: 51,4 X 21,5 cm – 3 dobras Impressão: 2x2 cores Papel: alto alvura offset 120g.</t>
  </si>
  <si>
    <t>FICHA PERINATAL, conforme modelo padrão do Ministério da Saúde, nas seguintes características: Formato: 21,5 x 31,5cm
Impressão 2x2 cores Papel: Offset 90 gramas
Acabamento: refilado (fichas soltas)</t>
  </si>
  <si>
    <t>PASTA DE PROCESSO VIGILÂNCIA SANITÁRIA
CANÁRIO (FMS) – pasta confeccionada em papel cartolina canário, com gramatura 180g, nas medidas 50x32,50cm (LxA). Acabamento: vinco e com dois furos na lateral esquerda. Impressão offset 1x0 cor. Mínimo por pedido: 200 unidades.</t>
  </si>
  <si>
    <t>PASTA DE PRONTUÁRIO MÉDICO – pasta
confeccionada em papel cartolina azul, com gramatura 180g, nas medidas 46x32cm (LxA). Impressão offset 1x0 cor. Acabamento: vinco. Mínimo por pedido: 200 unidades.</t>
  </si>
  <si>
    <t>PASTA PLASTIFICADA PARA EXAMES DE
ULTRASSONOGRAFIA – TIPO 1 – pasta confeccionada em papel triplex com gramatura 350 g/m², nas medidas 46,00x32,00cm (LxA), plastificação brilho, fotolito ou CTP. Acabamento: Vinco e duas orelhas (para grampo). Considerar até 04 layouts diferentes.
Impressão offset com 4x0 cores Mínimo por pedido: 300 unidades</t>
  </si>
  <si>
    <t>PASTA PLASTIFICADA PARA EXAMES DE
ULTRASSONOGRAFIA – TIPO 2 – pasta confeccionada em papel triplex com gramatura 350 g/m², nas medidas 46,00x32,00cm (LxA), plastificação brilho, fotolito ou CTP. Acabamento: com janela na parte superior para exibir a identificação do paciente. Vinco, duas orelhas (para grampo). Considerar até 04 layouts diferentes Impressão offset com 4x0 cores Mínimo por pedido: 300 unidades</t>
  </si>
  <si>
    <t>PANFLETO 1 – panfleto, frente e verso, medindo 15x21cm colorido, confeccionado em papel couchê liso brilhante com gramatura 120g, impressão offset 4x4
cores.</t>
  </si>
  <si>
    <t>PANFLETO 2 – panfleto medindo 15x21cm colorido, confeccionado em papel couchê liso brilhante com gramatura 120g, impressão offset 4x0 cores.</t>
  </si>
  <si>
    <t>PASTA 
Impressão offset 4 x 0 cores, papel Triplex 350 g/m², tamanho 46,00 x 32,00 cm (L x A), plastificação verniz fosco total, fotolito ou CTP. Acabamento: vinco.
→Considerar até 04 layouts diferentes
→Mínimo por pedido: 300 unidades</t>
  </si>
  <si>
    <t>CARTAZ IDA3
Impressão digital, 4 x 0 cores, papel couchê brilho 180 g/m², tamanho 30 x 42 cm
→Por se tratar de impressão digital, não há pedido mínimo</t>
  </si>
  <si>
    <t>FOLHA ADESIVA IDAA3
Impressão digital, 4 x 0 cores, papel adesivo fosco 180 g/m², tamanho 30 x 42 cm.
Acabamento: meio corte
→Por se tratar de impressão digital, não há pedido mínimo</t>
  </si>
  <si>
    <t>CARTÃO DE VISITA 2 – CVIDFV
Impressão digital 4 x 4 cores (F/V), papel couchê 270 g/m², tamanho 9 x 5 cm
→Mínimo por pedido: 10 cartões (01 folha A4)
→Orçar por unidade de cartão e não por folha</t>
  </si>
  <si>
    <t>CRACHÁ / CREDENCIAL
Impressão digital 4 x 0 cores, papel duplex, tamanho 10 x 15 cm.
Acabamento: cordão, furos.
→Por se tratar de impressão digital, não há pedido mínimo
→Orçar por unidade de crachá e não por folha</t>
  </si>
  <si>
    <t>CERTIFICADO CIDF
Impressão digital 4 x 0 cores, papel offset 180 g/m², tamanho 21, 00 x 29,70 cm.
→Por se tratar de impressão digital, não há pedido mínimo</t>
  </si>
  <si>
    <t>CERTIFICADO CIDFV
Impressão digital 4 x 1 cores, papel offset 180 g/m², tamanho 21, 00 x 29,70 cm.
→Por se tratar de impressão digital, não há pedido mínimo</t>
  </si>
  <si>
    <t>PLASTIFICAÇÃO
Folha tamanho 21,00 x 29,7 cm (A4)</t>
  </si>
  <si>
    <t>svç</t>
  </si>
  <si>
    <t>Encadernação em capa dura PapelA4, 350 Folhas</t>
  </si>
  <si>
    <t>Encadernação em capa dura - 200 folhas A4</t>
  </si>
  <si>
    <t>Encadernação de livros, jornais e revistas, A4 até 100 folhas, espiral 17 mm</t>
  </si>
  <si>
    <t>Impressão de jornais, boletins, encartes, folder e assemelhados, A5</t>
  </si>
  <si>
    <t>Encadernação Espiral até 25 folhas, espiral 07mm</t>
  </si>
  <si>
    <t>Encadernação espiral até 200 Folhas, A4, espiral 29 mm</t>
  </si>
  <si>
    <t>Encadernação de folhas em papel A4 com 100 páginas, espiral 17 mm</t>
  </si>
  <si>
    <t>Encadernações A4, até 150 folhas, espiral 23 mm</t>
  </si>
  <si>
    <t>m2</t>
  </si>
  <si>
    <t>ADESIVO 
Impressão digital 4 x 0 cores, adesivo para vidro . Metro quadrado
Serviço: aplicação</t>
  </si>
  <si>
    <t>ADESIVO 
Impressão digital 4 x 0 cores, adesivo para portas de madeira. Metro quadrado
Serviço: aplicação</t>
  </si>
  <si>
    <t>Bloco marcação de consulta - bloco com 50 folhas, nas medidas 11,5x8cm (LxA), confeccionado em papel offset com gramatura 75g, impressão offset com 1x0 cor. Acabamento: cola</t>
  </si>
  <si>
    <t>Impressão Colorida em folha A4</t>
  </si>
  <si>
    <t>BANNER I 
Impressão 4 x 0 cores, em lona, tamanho 0,90 x 1,20 m
Acabamento: varetas, cordão, ilhós</t>
  </si>
  <si>
    <t>BANNER II 
Impressão 4 x 0 cores – em lona – tamanho 1,20 x 1,80 m
Acabamento: varetas, vareta de reforço no meio, cordão, ilhós</t>
  </si>
  <si>
    <t>BANNER III 
Impressão 4 x 0 cores – em lona – tamanho 1,80 x 2,40 m
Acabamento: varetas, vareta de reforço no meio, cordão, ilhós</t>
  </si>
  <si>
    <t>BANNER IV 
Impressão 4 x 0 cores – em lona – tamanho 3,50 x 2,50 m
Acabamento: varetas, vareta de reforço no meio, cordão, ilhós</t>
  </si>
  <si>
    <t>FAIXA I 
Impressão 4 x 0 cores – tamanho 0,90 x 2,00 m 
Acabamento: varetas, ilhós</t>
  </si>
  <si>
    <t>FAIXA II 
Impressão 4 x 0 cores – em lona - tamanho 0,90 x 3,00 m 
Acabamento: varetas, vareta de reforço no meio, ilhós</t>
  </si>
  <si>
    <t>FAIXA III 
Impressão 4 x 0 cores – em lona - tamanho 1,20 x 2,00 m 
Acabamento: varetas, vareta de reforço no meio, ilhós</t>
  </si>
  <si>
    <t>FAIXA IV 
Impressão 4 x 0 cores – em lona - tamanho 1,20 x 3,00 m 
Acabamento: varetas, vareta de reforço no meio, ilhós</t>
  </si>
  <si>
    <t>m²</t>
  </si>
  <si>
    <t>CONFECÇÃO E INSTALAÇÃO ENVELOPAMENTO DE VEÍCULO 
Plotagem de veículos tipo passeio, vans, micro-ônibus, ônibus, camionetes cabine simples e duplas, caminhões. Com impressão digital, resolução 1440DPI (valor do m², com adesivo e aplicação), arte a ser fornecida.</t>
  </si>
  <si>
    <t>Remoção de adesivos e cola dos veículos com removedor</t>
  </si>
  <si>
    <t>ADESIVO RECORTADO
Letras brancas – tamanho 4,00 x 37,50 cm
Serviço: aplicação</t>
  </si>
  <si>
    <t>ADESIVO I 
Impressão digital 4 x 0 cores, papel adesivo, tamanho 1,50 x 0,45 m 
Serviço: aplicação</t>
  </si>
  <si>
    <t>ADESIVO II
Impressão digital 4 x 0 cores, papel adesivo, tamanho 0,70 x 0,35 m 
Serviço: aplicação</t>
  </si>
  <si>
    <t>ADESIVO III
Impressão digital 4 x 0 cores, papel adesivo, tamanho 0,25 x 0,40 m 
Serviço: aplicação</t>
  </si>
  <si>
    <t>ADESIVO V
Impressão digital 4 x 0 cores, papel adesivo, tamanho 29,70 x 42,00 cm</t>
  </si>
  <si>
    <t>ADESIVO PARA PORTA DE VIDRO
Aplicação externa, tamanho 70,00 x 8,50 cm</t>
  </si>
  <si>
    <t>PLACA “ÁREA INTERDITADA”
Confeccionada em PVC expandido 2 mm, tamanho 1,00 x 0,50 m
Acabamento: perfuração nos cantos superiores</t>
  </si>
  <si>
    <t>PLACA DE IDENTIFICAÇÃO II
Em acrílico, espessura 2 mm, impressão serigráfica 1 cor, fundo em tinta automotiva, polida, com acabamento, tamanho 0,60 x 0,20 m
Textos a definir</t>
  </si>
  <si>
    <t>PLACA DE IDENTIFICAÇÃO III
Em PVC, espessura 2 mm, impressão digital, tamanho 15,00 x 21,00 cm</t>
  </si>
  <si>
    <t>PLACA DE IDENTIFICAÇÃO IV
Em PVC, espessura 2 mm, impressão digital, tamanho 21,00 x 30,00 cm</t>
  </si>
  <si>
    <t>PLACA DE IDENTIFICAÇÃO V
Em PVC, espessura 2 mm, impressão digital, tamanho 30,00 x 45,00 cm</t>
  </si>
  <si>
    <t>PLACA DE IDENTIFICAÇÃO VI
Em PVC, espessura 2 mm, impressão digital, tamanho 50,00 x 50,00 cm</t>
  </si>
  <si>
    <t>PLACA PARA WC
Em PVC, espessura 2 mm, impressão digital, tamanho 1,00 x 0,30 x 0,50 m.
A placa terá um formato de “T”, sendo a base fixa na parede de 1,00 x 0,30 m e, a partir do centro, perpendicular à parede, outra placa de 0,50 x 0,30 cm.</t>
  </si>
  <si>
    <t>CANETA PERSONALIZADA
Caneta esferográfica, escrita azul, com impressão serigráfica 1 cor.
→Considerar até 04 layouts diferentes
→Mínimo por pedido: 500 unidades</t>
  </si>
  <si>
    <t>PULSEIRA PARA EVENTOS
Modelo simples, impressão em 1 cor.
→Considerar até 10 layouts diferentes
→Mínimo por pedido: 300 unidades</t>
  </si>
  <si>
    <t>CRACHÁ EM ACRÍLICO
Impressão 4 x 4 cores, acrílico, tamanho 8 x 5,5 cm.
Acabamento: cordão azul, presilha e arte final.</t>
  </si>
  <si>
    <t>Placa em PVC 2mm, de 88x66 cm</t>
  </si>
  <si>
    <t>Placa em PVC 2mm, de 120x90 cm</t>
  </si>
  <si>
    <t>Lona para luminoso de 300x140 cm</t>
  </si>
  <si>
    <t>Placa em ACM, de 360x60 cm</t>
  </si>
  <si>
    <t>Placa em ACM, de 350x60 cm</t>
  </si>
  <si>
    <t>Placa em PS, de 30x22 cm</t>
  </si>
  <si>
    <t>Placa em PVC 2mm de 75 x 100 cm</t>
  </si>
  <si>
    <t>Placa em PVC 2mm de 55 x 100 cm</t>
  </si>
  <si>
    <t>Placa em PVC 2mm de 35 x 100 cm</t>
  </si>
  <si>
    <t>Wind Banner personalizado - 2,5m de Altura – 2,0m de Tecido 0,74cm de largura,, flamula de tecido impressão digital de alta resolução nos dois lados (frente e verso). Haste e base.</t>
  </si>
  <si>
    <t>ADESIVO
Impressão digital 4 x 0 cores, papel adesivo, tamanho 32cm x 55 cm</t>
  </si>
  <si>
    <t>totem com suporte em tubo metálico 30x50mm impressão em lona frente e verso no tamanho de 165x130cm com 02 hastes em tubo de 02 (duas) polegadas, chumbado no solo. Serviço: instalação</t>
  </si>
  <si>
    <t>impressão em lona somente frente para totem, no tamanho de 165x130cm. Serviço: instalação</t>
  </si>
  <si>
    <t>BANNER V
Impressão 15 x 0 cores – em lona – tamanho 4,00 x 4,00 m
Acabamento: varetas, vareta de reforço no meio, cordão, ilhós</t>
  </si>
  <si>
    <t>uni</t>
  </si>
  <si>
    <t>BANNER VI
Impressão 10 x 0 cores – em lona – tamanho 7,00 x 9,00 m
Acabamento: varetas, vareta de reforço no meio, cordão, ilhós</t>
  </si>
  <si>
    <t>BANNER VII
Impressão 10 x 0 cores – em lona – tamanho 10,00 x 9,00 m
Acabamento: varetas, vareta de reforço no meio, cordão, ilhós</t>
  </si>
  <si>
    <t>ADESIVO VINIL PERFURADO PERSONALIZADO. Metro quadrado Serviço: aplicação</t>
  </si>
  <si>
    <t>Letra em alumínio caixa alta com iluminação em led, de 60x50cm</t>
  </si>
  <si>
    <t>Letra em alumínio caixa alta com iluminação em led, de 45x45cm</t>
  </si>
  <si>
    <t>PLACA DE IDENTIFICAÇÃO PATRIMONIAL, dos números 25001 a 35000; Cantos arredondados; Tamanho 40x20mm; Adesivo Aluminizado; Impressão Fotográfica; Cor frontal Cromo Fosco; Impressão em Preto; Sem furos; Com adesivo de alta gramatura; com APLICAÇÃO na Identificação Patrimonial; possuindo RESISTÊNCIA FÍSICO QUÍMICA a Temperatura de -54 à 180º C; Alvejante; Detergentes; Thinner; Querosene.</t>
  </si>
  <si>
    <t>Cartão de PVC - Gramatura 2mm, 4x4 cores, 5,5Ax8,5L - arte fornecida pela Prefeitura Municipal de Joaçaba</t>
  </si>
  <si>
    <t>CONFECÇÃO E INSTALAÇÃO DE TOTEM. Tótem de sinalização em ACM Azul, com dimensões de 100x10x250cm (LxPxA), com estrutura metálica interna em aço galvanizado. Chumbado no solo ou parafusado em concreto. Impressão de adesivo vinílico com dimensões de 100x250cm, nos dois lados do totem, totalizando duas impressões por unidade. Serviço: Instalação.</t>
  </si>
  <si>
    <t>CONFECÇÃO E INSTALAÇÃO DE PLACA DE FACHADA EM EDIFÍCIO.
Instalação de placas de sinalização de fachada das Unidades Básicas de Saúde. Com impressão de adesivo com laminação de filtro U.V. e utilização para a base de ACM com espessura de 3mm, fixado com parafuso. (valor do m²: com adesivo, ACM e instalação). Arte a ser fornecida.</t>
  </si>
  <si>
    <t>PLACA DE IDENTIFICAÇÃO I
Em acrílico, espessura 2 mm, impressão serigráfica 1 cor, fundo em tinta automotiva, polida, com acabamento, tamanho 34,00 x 10,00 cm
Textos a definir</t>
  </si>
  <si>
    <t>Impressão de jornais, boletins, encartes, folder e assemelhados, A5, colorida</t>
  </si>
  <si>
    <t>Cópias - tamanho A0 - 841x1189mm</t>
  </si>
  <si>
    <t>Cópias - tamanho A1 - 594x841mm</t>
  </si>
  <si>
    <t>Cópias - tamanho A2 - 420x594mm</t>
  </si>
  <si>
    <t>Impressão em folha A0 colorido</t>
  </si>
  <si>
    <t>Impressão em folha A1 colorido</t>
  </si>
  <si>
    <t>Impressão em folha A2 colorido</t>
  </si>
  <si>
    <t>Impressão em folha A0 P&amp;B</t>
  </si>
  <si>
    <t>Impressão em folha A1 P&amp;B</t>
  </si>
  <si>
    <t>Impressão em folha A2 P&amp;B</t>
  </si>
  <si>
    <t>Digitalização em folha A0</t>
  </si>
  <si>
    <t>Digitalização em folha A1</t>
  </si>
  <si>
    <t>Digitalização em folha A2</t>
  </si>
  <si>
    <t>Encadernações A3, 20 folhas, espiral 07 mm</t>
  </si>
  <si>
    <t>REGISTRO DIÁRIO DAS ATIVIDADES DO PROGRAMA DE CONTROLE DA DENGUE - Altura 21X30cm (AxL) com impressão frente e verso confeccionado em papel offset com gramatura 75g, impressão offset com 1x1 cores.</t>
  </si>
  <si>
    <t>bl</t>
  </si>
  <si>
    <t>BLOCO DE NOTIFICAÇÃO DE RECEITUÁRIO ESPECIAL Bloco com 50 folhas, 2 vias, segunda via na cor azul. Medidas 23x,10,5cm (LxA), impressão em Offset, gramatura 56g. Acabamento: cola, carbonado.</t>
  </si>
  <si>
    <t>BLOCO DE TERMO DE CONSENTIMENTO DE RISCO E DE CONSENTIMENTO PÓS-INFORMAÇÃO PARA HOMENS OU MULHERES MAIORES DE 55 ANOS DE IDADE -bloco com 50x3 vias (Primeira via branca, segunda via azul e terceira via amarela) nas medidas 15x21,50cm (LxA), confeccionado em papel offset com gramatura 56g, impressão offset com 1x0 cor. Acabamento: cola, carbonado.</t>
  </si>
  <si>
    <t>BLOCO DE TERMO DE CONSENTIMENTO DE RISCO E CONSENTIMENTO PÓS-INFORMAÇÃO PARA PACIENTES DO SEXO FEMININO MENORES DE 55 ANOS DE IDADE ESPECIAL – bloco com 50x2 vias (Primeira via branca, segunda via azul) nas medidas 15x21,50cm (LxA), confeccionado em papel offset com gramatura 56g, impressão offset com 1x0 cor. Acabamento: cola, carbonado.</t>
  </si>
  <si>
    <t>BLOCO DE NOTIFICAÇÃO DE RECEITA ESPECIAL DE RETINOIDES Bloco com 50x2 vias (Primeira via branca, segunda via azul), nas medidas 21x10cm (LxA), confeccionado em papel offset com gramatura 75g, impressão offset com 1x1 cores, carbonado.Acabamento: cola.</t>
  </si>
  <si>
    <t>CARTILHA - 6 paginas frente e verso, impressão offset, colorida, papel couchê brilho, tamanho 21 x 30 cm, dobra mecanizada, intercalação manual, grampo. Considerar até 05 layouts diferentes</t>
  </si>
  <si>
    <t>SACO DE LIXO EM TNT 40G, tamanho 17x27 cm. Personalização 1 cor, podendo ser solicitados até 2 artes diferentes para campanhas diferentes. Cores do TNT também a definir.
Pedido mínimo – 500 unidades</t>
  </si>
  <si>
    <t>COFRINHO confeccionado em forma tubo de papelão resistente, material kraft de primeira linha brilhoso, com tampas de plástico. Diversas cores, com logos personalizados das campanhas promovidas pela Secretaria de Saúde de Joaçaba. Adesivados com laminação brilho, cores ilimitadas.
Medidas: 6cm de diâmetro x 9,5cm de altura. Pedido Mínimo: 250 unidades</t>
  </si>
  <si>
    <t>COPO PLÁSTICO COM TAMPA PARA ARMAZENAMENTO DE SALADA - Confeccionado em policarbonato. Deve acompanhar garfo e recipiente para molho. Personalização com logo das campanhas nutricionais. Dimensões: 19x13. Pedido mínimo: 50 unidades. 1 cor personalização.
Pedido mínimo: 200 peças.</t>
  </si>
  <si>
    <t>ESCOVA COM ESPELHO - formato boca na cor rosa pink, em plástico resistente. Parte inferior plana e parte superior com relevo formato boca, estando aberta um lado é escova e do outro espelho.
Medidas – 11 x 6.4 cm fechada
Tamanho: Personalização em serigráfica, cor a definir.</t>
  </si>
  <si>
    <t>CADERNETA DE ANOTAÇÕES confeccionada em papel kraft, com espiral, dois bolsos porta cartões, e conjunto de post-it em formatos variados. Deve acompanhar caneta também em kraft, escrita azul ou preta. Personalização com logo das campanhas promovidas pela Secretaria de Saúde de Joaçaba em 1 cor (preferencialmente preto) Dimensões: dimensões 18,2 x 12,1cm. Pedido Mínimo: 200 unidades</t>
  </si>
  <si>
    <t>SQUEEZEE - formato oblongo (formal ovalado), com abertura no centro da garrafa, pegador com cavidades para os dedos para facilitar o transporte. Confeccionado em plástico atóxico PE, bico de plástico com perfeito fechamento através de válvula para rápido fechamento, com sistema de rosqueamento para remoção, comporta 550 ml, cores variadas a definir em cada campanha (rosa, azul, verde, amarelo, vermelho). Personalização 1 cor.
Pedido mínimo por lote – 200 peças</t>
  </si>
  <si>
    <t>CANETA COM CORTADOR DE UNHA E ALÇA CHAVEIRO - Caneta plástica com cortador inteira colorida e detalhes prata. Para utilizar o cortador basta levantar a haste prata e rotacioná-la para endireitar a posição, cortador removível. Para utilizar a caneta basta levantá-la que automaticamente irá acionar a carga. Acompanha argola para utilizar como chaveiro. Medidas aproximadas para gravação (CxD): 4,2 cm x 0,9 cm. Tamanho total aproximado (CxD): Fechado 7,3 cm x 2,7. Peso aproximado (g): 33</t>
  </si>
  <si>
    <t>PORTA COMPRIMIDOS confeccionado em plástico
com 28 compartimentos. Dias da semana e turnos em uma cor (preto). Logomarca da secretaria de saúde em até 4 cores (opção na lateral ou parte inferior do porta comprimido). 
dimensões 21cm x 12cm x 2cm
peso: 80g. Personalização em até quatro cores no verso.
Pedido mínimo: 200 peças por lote produzido.</t>
  </si>
  <si>
    <t>BOLA ANTI-ESTRESSE, em formato esférico, produzida em poliuretano, de diversas cores, com o logo das campanhas promovidas pela Secretaria de Saúde de Joaçaba. Personalização 1 cor.
Pedido mínimo: 200 unidades</t>
  </si>
  <si>
    <t>VIRA MATE em pvc 3 mm, formato folha, personalização e adesivo 3M lavável, arte a definir com texto e cores ilimitadas. Tamanho 17 x 14.5 cm, formato folha. Personalização 1 lado.
Pedido mínimo: 250 unidades</t>
  </si>
  <si>
    <t>BOLA - Bola de vinil, com aproximadamente 20 cm de diâmetro, em diversas cores, com logo das campanhas promovidas pela Secretaria de Saúde de Joaçaba. Personalização 1 cor. Pedido mínimo: 250 unidades</t>
  </si>
  <si>
    <t>MEDALHA PERSONALIZADA PARA PACIENTE - Medalha de acrílico personalizada, com adesivagem em papel fotográfico de alta resolução. Fita cetim de 15mm de largura, de diversas cores. Medidas aproximadas: altura: 0.20 cm, largura: 4.00 cm, comprimento: 4.00 cm, peso: 25 g.</t>
  </si>
  <si>
    <t>SQUEEZE COM PORTA-COMPRIMIDOS, capacidade de 600 ml com porta pilulas destacável. Características: Plástico Utilizado: PCTG (glicol - polietileno copolímero PCT modificado). Medidas aproximadas: 23 x 7,5cm 
Peso do produto: 130gr</t>
  </si>
  <si>
    <t>BONÉ TIPO AMERICANO personalizado; confeccionado em brim (copa e aba) pesado, sarjado,100% algodão, densidade igual ou superior a 260 g/m2; tamanho médio, de 50cm de diâmetro, altura e aba padrão; com aba dianteira curva; botão encapado com o mesmo tecido do boné; regulador traseiro do mesmo tecido e velcro ou fivela metálica de pressão; forro interno de 3cm ao redor da bainha, do mesmo tecido do boné; acabamento interno em poliéster; impressão em silk-screen, policromia na frontal e duas cores nas laterais, conforme arte a ser definida pela contratante.</t>
  </si>
  <si>
    <t>Sacola Personalizada em juta com a arte desejada pela Secretaria de Saúde (275 g/m²) com bolso interior em 100% algodão (120 g/m²), fecho e alças de 60 cm. As pegas são feitas em webbing de algodão bicolor. Tamanho : 370 x 410 x 90 mm.</t>
  </si>
  <si>
    <t>kits de saúde bucal: CONTENDO: 01 escova dental: com cerdas de nylon macias, com no mínimo 26 tufos de cerdas, 03 fileiras, cabo anatômico. 01 creme dental com flúor, em tubo de no mínimo 90 gramas, constando marca e procedência de fabricação. 01 fio dental: encerado, resistente ao desfiamento e ao rompimento, rolo de 25 metros. 01 estojo plástico de PVC: estojo maleável onde os materiais devem vir acondicionados, sendo a frente transparente e verso personalizado, medidas aproximadas: 21,5 x 07 cm (CxA), com fechamento tipo zip zap. Personalizado com nome e logotipo da Secretaria de Saúde de Joaçaba.</t>
  </si>
  <si>
    <t>Copo em resina plástica, com capacidade de 350mL, medindo 8cm na boca, 6cm na base e 10,5cm de altura, interior na cor verde, com desenho do Zé Gotinha externamente para colorir com giz de cera. Acompanha caixa com giz de cera com 6 cores</t>
  </si>
  <si>
    <t>Kit para colorir composto por um livrinho tamanho 10X15 com 8 desenhos relacionados ao Zé Gotinha e Vacinação; acompanha caixa de giz de cera com 6 cores</t>
  </si>
  <si>
    <t>Espelho Chaveiro Personalizado: chaveiro com espelho de um lado e do outro lado personalizado com a arte desejada pela Secretaria. Tamanho: 5.5 x 5.5 cm, Estampa somente na frente, Espelho de vidro na parte traseira, Impressão da arte em papel de alta qualidade, revestido com visor de plástico protetor resistente a respingo d’agua, argola metálica</t>
  </si>
  <si>
    <t>Dispenser fabricado em acrílico personalizado com a arte desejada pela Secretaria de Saúde, com capacidade de armazenamento para 75 preservativos femininos. Na tampa superior existe a possibilidade para uso de lacre ou cadeado. Fixação através de parafuso que acompanham a peça. 13cmX 30cm</t>
  </si>
  <si>
    <t>Dispenser de gel lubrificante personalizado com a arte desejada pela Secretaria de Saúde, 26cmX7cmX27,5cm</t>
  </si>
  <si>
    <t>Kit unha – kit oval em alumínio personalizado, deve conter: lixa, tesoura, empurrador cúticula e cortador de unha.</t>
  </si>
  <si>
    <t>Escova cabelo com espelho na cor preta - Escova de bolsa com espelho, personalizada, redonda, em plástico, parte 
superior plana e parte inferior emborrachada com relevo, de forma que, estando aberto o objeto, basta empurrar a parte emborrachada (lado de fora) para poder utilizar. Medidas aproximadas da escova: 7.5 x 6.6 cm 
Gravação 1 cor a definir. personalizada com a arte desejada pela Secretaria de Saúde</t>
  </si>
  <si>
    <t>Sacola em TNT Metalizado, cores a definir de acordo com a campanha. Medidas da sacola 38x36x8 cm. Personalização 1 cor e 1 lado. personalizada com arte desejada pela Secretaria de Saúde.</t>
  </si>
  <si>
    <t>Guarda chuva na cor transparente com borda vermelha personalizado com arte e logo do CTA</t>
  </si>
  <si>
    <t>Necessaire personalizada nas cores branca, vermelha ou preta com ziper 15cmX17,5cm personalizada com a arte desejada pela Secretaria de Saúde</t>
  </si>
  <si>
    <t>Copo retrátil de silicone com tampa 150ml nas cores branca, vermelha e preta reutilizavel personalizado com a arte desejada pela Secretaria de Saúde</t>
  </si>
  <si>
    <t>Toalhinha social 36cmX23cm nas cores vermelha, branca ou preta personalizada com a arte desejada pela Secretaria de Saúde</t>
  </si>
  <si>
    <t>Sacola com fundo reforçado 40x33x18 nylon com alças de couro ecológico</t>
  </si>
  <si>
    <t>BLOCO DE FICHAS DE ATENDIMENTO BOMBEIROS
Bloco com 50x2 vias, nas medidas 21,5x30cm (LxA), confeccionado em papel auto copiativo,1ª via extra copy -CB -Branco 56g com 1x0, 2ª via eXTRA cOPY - cfb azul 56g com 1x0.
Acabamento: cola</t>
  </si>
  <si>
    <t>Marmita em PP e PS com 2 compartimentos (680 mL cada) e 1 divisória removível. Incluso 3 talheres: garfo, faca e colher. Fecha com banda elástica e está apta para microondas (retirar a tampa). COR CINZA. Personalização em tampografia 1 cor. Com arte da Secretaria Municipal de Saúde</t>
  </si>
  <si>
    <t>SETOR/SECRETARIA</t>
  </si>
  <si>
    <t>DOTAÇÃO</t>
  </si>
  <si>
    <t>FISCAL</t>
  </si>
  <si>
    <t>Infraestrutura</t>
  </si>
  <si>
    <t>2.035 - MANUTENCAO DA SECRETARIA DE INFRAESTRUTURA 134 - 3.3.90.00.00.00.00.00 - APLICACOES DIRETAS</t>
  </si>
  <si>
    <t>Michelli Dacheri</t>
  </si>
  <si>
    <t>Policia Militar</t>
  </si>
  <si>
    <t>Radio Patrulha</t>
  </si>
  <si>
    <t>Edilson Luiz Tarniovicz</t>
  </si>
  <si>
    <t>Procuradoria</t>
  </si>
  <si>
    <t xml:space="preserve">
024.001 – PROCURADORIA GERAL DO MUNICÍPIO
Projeto/Atividade: 2.067 - Manutenção Da Procuradoria Geral do Município
Código Reduzido E Modalidade Da Despesa: 296 - 3.3.90.00.00.00.00.00 - Aplicações Diretas
</t>
  </si>
  <si>
    <t>Ana Carolina Pereira</t>
  </si>
  <si>
    <t>Polícia Civil</t>
  </si>
  <si>
    <t>Proj/Ativ: 2085 e 2174</t>
  </si>
  <si>
    <t>Magalí Vanin</t>
  </si>
  <si>
    <t>Polícia Militar Ambiental</t>
  </si>
  <si>
    <t>2117 Despesa 164- Dotação 3.3.90.00.00.00.00.00</t>
  </si>
  <si>
    <t>Vitor Angelo Titon e André Cardoso</t>
  </si>
  <si>
    <t>PROJETO/ATIVIDADE – 2.032 MANUTENÇÃO DA JUNTA DO SERVIÇO MILITAR E DO TIRO DE GUERRA
DOTAÇÃO - 3.3.90.00.00.00.00.00</t>
  </si>
  <si>
    <t>Zuleica de Deus e Silva Broetto</t>
  </si>
  <si>
    <t>Superintendência de esportes</t>
  </si>
  <si>
    <t>2.201 - 271 - 3.3.90</t>
  </si>
  <si>
    <t>Mariana Beloto Moreira</t>
  </si>
  <si>
    <t>5 - 06.182.0003 - Manutenção do fundo 3.3.90.00.00.00.00.00</t>
  </si>
  <si>
    <t>Leocir Jose Parizotto</t>
  </si>
  <si>
    <t>Casa da Cultura</t>
  </si>
  <si>
    <t>2187 - manutenção secretaria de comunicação</t>
  </si>
  <si>
    <t>Luciana Reese Pereira Tesser</t>
  </si>
  <si>
    <t>2.122 - BLATB: BLOCO DE ATENÇÃO BÁSICA 3.3.90 / 2.124 - BLMAC: BLOCO ATENÇÃO DE MÉDIA E ALTA COMPLEXIDADE 3.3.90 / 2.123: BLVGS: BLOCO DE VIGILÂNCIA EM SAÚDE / 2.121: BLGES: BLOCO DE GESTÃO DO SUS 3.3.90 / 2.125: BLAFB: BLOCO ASSISTÊNCIA FARMACÊUTICA 3.3.90</t>
  </si>
  <si>
    <t>Renata Holetz Nava / Maysa da Cunha</t>
  </si>
  <si>
    <t>Habitação</t>
  </si>
  <si>
    <t>2.096 manutenção do Fundo de Habitação : 259-3.3.90.00.00.00.00.00</t>
  </si>
  <si>
    <t>Ingrid vanessa Stock</t>
  </si>
  <si>
    <t>Contabilidade</t>
  </si>
  <si>
    <t>2.028 Manutenção da secretaria de gestão administrativa e financeira: 14-3.3.90.0000.0000</t>
  </si>
  <si>
    <t>Johnny George Oliveira</t>
  </si>
  <si>
    <t>Câmara</t>
  </si>
  <si>
    <t>01.001 - CÂMARA DE VEREADORES / CÂMARA DE VEREADORES
2.001 - MANUTENÇÃO DO PODER LEGISLATIVO
2 - 3.3.90.00.00.00.00.00 - APLICACOES DIRETAS</t>
  </si>
  <si>
    <t>Jean Carlos da Silva</t>
  </si>
  <si>
    <t>Educação</t>
  </si>
  <si>
    <t>2.047 - 3.3.90 / 2.048 - 3.3.90 / 2162 - 3.3.90 / 2.173 - 3.3.90</t>
  </si>
  <si>
    <t>André Luiz Busetti, Luiza Crippa Segalin</t>
  </si>
  <si>
    <t>Conselho Tutelar</t>
  </si>
  <si>
    <t>14.243.0004.2.091 - MANUTENÇÃO DAS ATIVIDADES DO CONSELHO TUTELAR - 247 3.3.90.00/1.500.0000.0000</t>
  </si>
  <si>
    <t>Francieli Patrícia dos Santos Alexandretti</t>
  </si>
  <si>
    <t>Social</t>
  </si>
  <si>
    <t>2.073 - Manutenção Proteção Social Básica - Dotação 6 2.119 - Manutenção Secretaria de Assistencia Social - Dotação 12 2.215 - Manutenção Proteção Social Média Complexidade - Dotação 23 2.216 - Manutenção Proteção Social Alta Complexidade - Dotação 26 2.147 - Manutenção Ações Programa Bolsa família- Dotação 19</t>
  </si>
  <si>
    <t>Edoardo Trindade dos Santos, Juliana Chiuamulera, Larissa Novello e Lucas Marques</t>
  </si>
  <si>
    <t>2.152- Manutenção Centro Referencia Melhor Idade - Dotação 283</t>
  </si>
  <si>
    <t>Edoardo Trindade dos Santos -Leticia Ferri</t>
  </si>
  <si>
    <t>2096 - Manutenção do Fundo de Habitação e Interesse Social - 259</t>
  </si>
  <si>
    <t>Edoardo Trindade dos Santos</t>
  </si>
  <si>
    <t>Administração/Finanças/Almoxarifado</t>
  </si>
  <si>
    <t>2097/213/3.3.90 Desenvolvimento Econômico - 2059/311/3.3.90 Procon - 2035/134/3.3.90 Infraestrutura - 2028/14/3.3.90 Adm. e Finanças - 2188/294/3.3.90 Controle Interno - 2067/314/3.3.90 Procuradoria- 2020/3/3.3.90 Gabinete- 2044/186/3.3.90 Infraestrutura e Agricultura - 2187/308/3.3.90 Comunicação e Cultura - 2155/278/3.3.90 Defesa Civil</t>
  </si>
  <si>
    <t>Valkiria Suzana Martins Trevizam</t>
  </si>
  <si>
    <t>Cópia Colorida</t>
  </si>
  <si>
    <t>Impressão Digital</t>
  </si>
  <si>
    <t>ENVELOPE SACO 26x36
Impressão offset 4 x 0 cores, papel offset alcalino 115 g/m² - tamanho 26,00 x 36,00 cm (A x L)
→Mínimo por pedido: 300 unidades</t>
  </si>
  <si>
    <t>Tiragem Impressos</t>
  </si>
  <si>
    <t>GOUARTE</t>
  </si>
  <si>
    <t>impressão em lona frente e verso para totem, no tamanho de 165x130cm. Serviço: instalação</t>
  </si>
  <si>
    <t>BANNER VIII
Impressão 10 x 0 cores – em lona – tamanho 1,50 x 9,00 m
Acabamento: varetas, vareta de reforço no meio, cordão, ilhós</t>
  </si>
  <si>
    <t xml:space="preserve">GRÁFICA CRUZEIRO </t>
  </si>
  <si>
    <t xml:space="preserve">TH 301/2023 - São Bento do Sul </t>
  </si>
  <si>
    <t>TH PE27/2023 - Peritiba-SC</t>
  </si>
  <si>
    <t>TH 15/2023/PJM - Joaçaba-SC</t>
  </si>
  <si>
    <t>TH SÃO BENTO DO SUL COM INPC DE 1,149796%</t>
  </si>
  <si>
    <t>TH PERITIBA COM INPC DE 2,654432%</t>
  </si>
  <si>
    <t>TH JOAÇABA COM INPC DE 3,160777%</t>
  </si>
  <si>
    <t>MÉDIA</t>
  </si>
  <si>
    <t>ARRED</t>
  </si>
  <si>
    <t>ARRED X QTDE</t>
  </si>
  <si>
    <t>CARTÃO PERSONALIZADO – carteira, frente e verso, de cor branca, nas medidas 7,5 cm x 28,5 cm (AxL), confeccionada em papel cartolina com gramatura 180g. Impressão offset com 1x1 cor, com dobra mecanizada. Personalizada com arte definida pela Secretaria de Saúde.</t>
  </si>
  <si>
    <t>Ourograf</t>
  </si>
  <si>
    <t>New Print Brasil</t>
  </si>
  <si>
    <t>Frozza Gráfica Rápida</t>
  </si>
  <si>
    <t>Gráfica Dalla Rosa</t>
  </si>
  <si>
    <t>GIBA ARTE VISUAL</t>
  </si>
  <si>
    <t>Totem com suporte em tubo metálico 30x50mm impressão em lona frente e verso no tamanho de 165x130cm com 02 hastes em tubo de 02 (duas) polegadas, chumbado no solo. Serviço: instalação</t>
  </si>
  <si>
    <t>Impressão em lona frente e verso para totem, no tamanho de 165x130cm. Serviço: instalação</t>
  </si>
  <si>
    <t>TOTAL</t>
  </si>
  <si>
    <t>Joaçaba Gráfica Rápida</t>
  </si>
  <si>
    <t>PRINT EVOLUTION</t>
  </si>
  <si>
    <t>TH PE27/2024 - Guaramirim</t>
  </si>
  <si>
    <t>TH GUARAMIRIM - PE 27/2024</t>
  </si>
  <si>
    <t>CASA DAS CÓPIAS</t>
  </si>
  <si>
    <t>COFRINHO confeccionado em forma tubo de papelão resistente, material kraft de primeira linha brilhoso, com tampas de plástico. Diversas cores, com logos personalizados das campanhas promovidas pela Secretaria de Saúde de Joaçaba. Adesivados com laminação brilho, cores ilimitadas.
Medidas Aproximadas: 6cm de diâmetro x 9,5cm de altura. Pedido Mínimo: 250 unidades</t>
  </si>
  <si>
    <t>INFOLEO</t>
  </si>
  <si>
    <t>BENNERSUL</t>
  </si>
  <si>
    <t>Wind Banner personalizado - Tamanho aproximado de 2,5m de Altura – 2,0m de Tecido 0,74cm de largura aproximadamente, flamula de tecido impressão digital de alta resolução nos dois lados (frente e verso). Haste e base.</t>
  </si>
  <si>
    <t>PAMGRAF</t>
  </si>
  <si>
    <t>GRÁFICA DO PRETO</t>
  </si>
  <si>
    <t>MAGAZINE LUIZA</t>
  </si>
  <si>
    <t>CYBER 3</t>
  </si>
  <si>
    <t>ARTESAM</t>
  </si>
  <si>
    <t>COPO PLÁSTICO COM TAMPA PARA ARMAZENAMENTO DE SALADA - Confeccionado em policarbonato. Deve acompanhar garfo e recipiente para molho. Personalização com logo das campanhas nutricionais. Dimensões: 19x13. Pedido mínimo: 50 unidades. 1 cor personalização.</t>
  </si>
  <si>
    <t>GH MARKETING LTDA</t>
  </si>
  <si>
    <t>RÁPIDO CARD</t>
  </si>
  <si>
    <t>TH 168/2023 - Catanduvas - SC</t>
  </si>
  <si>
    <t>EXCELÊNCIA GRÁFICA</t>
  </si>
  <si>
    <t>TH DE CATANDUVAS COM INPC DE 2,290699%</t>
  </si>
  <si>
    <t>Placas com gravação em inox nas medidas de 40x50cm + fixadores cromados nos 4 cantos.</t>
  </si>
  <si>
    <t>Placas para inauguração em bronze fundido nas medidas de 40x20cm</t>
  </si>
  <si>
    <t>Placas para inauguração em bronze fundido nas medidas de 40x50cm</t>
  </si>
  <si>
    <t>DUDA COMUNICAÇÃO VISUAL</t>
  </si>
  <si>
    <t>VOCÊ LUMINOSOS E PUBLICIDADE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</si>
</sst>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1">
    <font>
      <sz val="11"/>
      <color theme="1"/>
      <name val="Calibri"/>
      <family val="2"/>
      <scheme val="minor"/>
    </font>
    <font>
      <sz val="10"/>
      <color theme="1"/>
      <name val="Arial"/>
      <family val="2"/>
    </font>
    <font>
      <b/>
      <sz val="10"/>
      <color theme="1"/>
      <name val="Arial"/>
      <family val="2"/>
    </font>
    <font>
      <sz val="11"/>
      <color theme="1"/>
      <name val="LatoWebMedium"/>
    </font>
    <font>
      <sz val="11"/>
      <color theme="1"/>
      <name val="Calibri"/>
      <family val="2"/>
    </font>
    <font>
      <sz val="11"/>
      <color rgb="FF333333"/>
      <name val="Arial"/>
      <family val="2"/>
    </font>
    <font>
      <b/>
      <i/>
      <sz val="11"/>
      <color theme="1"/>
      <name val="Arial"/>
      <family val="2"/>
    </font>
    <font>
      <sz val="10"/>
      <color rgb="FFFF0000"/>
      <name val="Arial"/>
      <family val="2"/>
    </font>
    <font>
      <sz val="10"/>
      <name val="Arial"/>
      <family val="2"/>
    </font>
    <font>
      <sz val="11"/>
      <name val="Calibri"/>
      <family val="2"/>
      <scheme val="minor"/>
    </font>
    <font>
      <sz val="10"/>
      <color rgb="FF00B0F0"/>
      <name val="Arial"/>
      <family val="2"/>
    </font>
  </fonts>
  <fills count="11">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rgb="FF00B0F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17">
    <border>
      <left/>
      <right/>
      <top/>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CCCCCC"/>
      </top>
      <bottom style="medium">
        <color rgb="FF000000"/>
      </bottom>
      <diagonal/>
    </border>
    <border>
      <left/>
      <right style="medium">
        <color rgb="FF000000"/>
      </right>
      <top style="medium">
        <color rgb="FFCCCCCC"/>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CCCCCC"/>
      </left>
      <right style="medium">
        <color rgb="FF000000"/>
      </right>
      <top style="medium">
        <color rgb="FFCCCCCC"/>
      </top>
      <bottom/>
      <diagonal/>
    </border>
    <border>
      <left style="medium">
        <color rgb="FFCCCCCC"/>
      </left>
      <right style="medium">
        <color rgb="FF000000"/>
      </right>
      <top/>
      <bottom style="medium">
        <color rgb="FF000000"/>
      </bottom>
      <diagonal/>
    </border>
    <border>
      <left style="medium">
        <color rgb="FF000000"/>
      </left>
      <right style="medium">
        <color rgb="FF000000"/>
      </right>
      <top style="medium">
        <color rgb="FFCCCCCC"/>
      </top>
      <bottom/>
      <diagonal/>
    </border>
    <border>
      <left/>
      <right style="medium">
        <color rgb="FF000000"/>
      </right>
      <top style="medium">
        <color rgb="FFCCCCCC"/>
      </top>
      <bottom/>
      <diagonal/>
    </border>
    <border>
      <left/>
      <right style="medium">
        <color rgb="FF000000"/>
      </right>
      <top/>
      <bottom style="medium">
        <color rgb="FF000000"/>
      </bottom>
      <diagonal/>
    </border>
    <border>
      <left/>
      <right style="medium">
        <color indexed="64"/>
      </right>
      <top style="medium">
        <color rgb="FF000000"/>
      </top>
      <bottom style="medium">
        <color rgb="FF000000"/>
      </bottom>
      <diagonal/>
    </border>
  </borders>
  <cellStyleXfs count="1">
    <xf numFmtId="0" fontId="0" fillId="0" borderId="0"/>
  </cellStyleXfs>
  <cellXfs count="68">
    <xf numFmtId="0" fontId="0" fillId="0" borderId="0" xfId="0"/>
    <xf numFmtId="0" fontId="1" fillId="0" borderId="1" xfId="0" applyFont="1" applyBorder="1" applyAlignment="1">
      <alignment wrapText="1"/>
    </xf>
    <xf numFmtId="0" fontId="1" fillId="0" borderId="2" xfId="0" applyFont="1" applyBorder="1" applyAlignment="1">
      <alignmen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0" fillId="0" borderId="0" xfId="0" applyAlignment="1">
      <alignment wrapText="1"/>
    </xf>
    <xf numFmtId="0" fontId="1" fillId="3" borderId="2" xfId="0" applyFont="1" applyFill="1" applyBorder="1" applyAlignment="1">
      <alignment wrapText="1"/>
    </xf>
    <xf numFmtId="0" fontId="2" fillId="0" borderId="2" xfId="0" applyFont="1" applyBorder="1" applyAlignment="1">
      <alignment wrapText="1"/>
    </xf>
    <xf numFmtId="0" fontId="1" fillId="0" borderId="4" xfId="0" applyFont="1" applyBorder="1" applyAlignment="1">
      <alignment horizont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 fillId="0" borderId="3" xfId="0" applyFont="1" applyBorder="1" applyAlignment="1">
      <alignment wrapText="1"/>
    </xf>
    <xf numFmtId="164" fontId="0" fillId="0" borderId="0" xfId="0" applyNumberFormat="1"/>
    <xf numFmtId="164" fontId="1" fillId="0" borderId="2" xfId="0" applyNumberFormat="1" applyFont="1" applyBorder="1" applyAlignment="1">
      <alignment wrapText="1"/>
    </xf>
    <xf numFmtId="0" fontId="2" fillId="2" borderId="8" xfId="0" applyFont="1" applyFill="1" applyBorder="1" applyAlignment="1">
      <alignment horizontal="center" wrapText="1"/>
    </xf>
    <xf numFmtId="164" fontId="1" fillId="5" borderId="2" xfId="0" applyNumberFormat="1" applyFont="1" applyFill="1" applyBorder="1" applyAlignment="1">
      <alignment wrapText="1"/>
    </xf>
    <xf numFmtId="164" fontId="1" fillId="4" borderId="2" xfId="0" applyNumberFormat="1" applyFont="1" applyFill="1" applyBorder="1" applyAlignment="1">
      <alignment wrapText="1"/>
    </xf>
    <xf numFmtId="164" fontId="1" fillId="4" borderId="4" xfId="0" applyNumberFormat="1" applyFont="1" applyFill="1" applyBorder="1" applyAlignment="1">
      <alignment wrapText="1"/>
    </xf>
    <xf numFmtId="0" fontId="1" fillId="0" borderId="11" xfId="0" applyFont="1" applyBorder="1" applyAlignment="1">
      <alignment horizontal="center" wrapText="1"/>
    </xf>
    <xf numFmtId="0" fontId="1" fillId="0" borderId="11" xfId="0" applyFont="1" applyBorder="1" applyAlignment="1">
      <alignment wrapText="1"/>
    </xf>
    <xf numFmtId="0" fontId="1" fillId="0" borderId="13" xfId="0" applyFont="1" applyBorder="1" applyAlignment="1">
      <alignment horizontal="center" wrapText="1"/>
    </xf>
    <xf numFmtId="0" fontId="1" fillId="0" borderId="14" xfId="0" applyFont="1" applyBorder="1" applyAlignment="1">
      <alignment horizontal="center" wrapText="1"/>
    </xf>
    <xf numFmtId="0" fontId="1" fillId="0" borderId="10" xfId="0" applyFont="1" applyBorder="1" applyAlignment="1">
      <alignment horizontal="center" wrapText="1"/>
    </xf>
    <xf numFmtId="0" fontId="1" fillId="0" borderId="15"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wrapText="1"/>
    </xf>
    <xf numFmtId="164" fontId="10" fillId="0" borderId="2" xfId="0" applyNumberFormat="1" applyFont="1" applyBorder="1" applyAlignment="1">
      <alignment wrapText="1"/>
    </xf>
    <xf numFmtId="164" fontId="1" fillId="7" borderId="2" xfId="0" applyNumberFormat="1" applyFont="1" applyFill="1" applyBorder="1" applyAlignment="1">
      <alignment wrapText="1"/>
    </xf>
    <xf numFmtId="164" fontId="8" fillId="0" borderId="2" xfId="0" applyNumberFormat="1" applyFont="1" applyBorder="1" applyAlignment="1">
      <alignment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wrapText="1"/>
    </xf>
    <xf numFmtId="0" fontId="9" fillId="0" borderId="0" xfId="0" applyFont="1"/>
    <xf numFmtId="0" fontId="1" fillId="7" borderId="4" xfId="0" applyFont="1" applyFill="1" applyBorder="1" applyAlignment="1">
      <alignment horizontal="center" wrapText="1"/>
    </xf>
    <xf numFmtId="0" fontId="1" fillId="7" borderId="2" xfId="0" applyFont="1" applyFill="1" applyBorder="1" applyAlignment="1">
      <alignment horizontal="center" wrapText="1"/>
    </xf>
    <xf numFmtId="0" fontId="1" fillId="7" borderId="2" xfId="0" applyFont="1" applyFill="1" applyBorder="1" applyAlignment="1">
      <alignment wrapText="1"/>
    </xf>
    <xf numFmtId="0" fontId="0" fillId="7" borderId="0" xfId="0" applyFill="1"/>
    <xf numFmtId="0" fontId="1" fillId="8" borderId="4" xfId="0" applyFont="1" applyFill="1" applyBorder="1" applyAlignment="1">
      <alignment horizontal="center" wrapText="1"/>
    </xf>
    <xf numFmtId="0" fontId="1" fillId="8" borderId="2" xfId="0" applyFont="1" applyFill="1" applyBorder="1" applyAlignment="1">
      <alignment horizontal="center" wrapText="1"/>
    </xf>
    <xf numFmtId="0" fontId="1" fillId="8" borderId="2" xfId="0" applyFont="1" applyFill="1" applyBorder="1" applyAlignment="1">
      <alignment wrapText="1"/>
    </xf>
    <xf numFmtId="164" fontId="1" fillId="8" borderId="2" xfId="0" applyNumberFormat="1" applyFont="1" applyFill="1" applyBorder="1" applyAlignment="1">
      <alignment wrapText="1"/>
    </xf>
    <xf numFmtId="0" fontId="0" fillId="8" borderId="0" xfId="0" applyFill="1"/>
    <xf numFmtId="164" fontId="10" fillId="9" borderId="2" xfId="0" applyNumberFormat="1" applyFont="1" applyFill="1" applyBorder="1" applyAlignment="1">
      <alignment wrapText="1"/>
    </xf>
    <xf numFmtId="164" fontId="7" fillId="10" borderId="2" xfId="0" applyNumberFormat="1" applyFont="1" applyFill="1" applyBorder="1" applyAlignment="1">
      <alignment wrapText="1"/>
    </xf>
    <xf numFmtId="0" fontId="3" fillId="0" borderId="2" xfId="0" applyFont="1" applyBorder="1" applyAlignment="1">
      <alignment wrapText="1"/>
    </xf>
    <xf numFmtId="0" fontId="4" fillId="0" borderId="2" xfId="0" applyFont="1" applyBorder="1" applyAlignment="1">
      <alignment wrapText="1"/>
    </xf>
    <xf numFmtId="0" fontId="5" fillId="0" borderId="2" xfId="0" applyFont="1" applyBorder="1" applyAlignment="1">
      <alignment wrapText="1"/>
    </xf>
    <xf numFmtId="164" fontId="2" fillId="2" borderId="9"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164" fontId="2" fillId="6" borderId="9" xfId="0" applyNumberFormat="1" applyFont="1" applyFill="1" applyBorder="1" applyAlignment="1">
      <alignment horizontal="center" vertical="center" wrapText="1"/>
    </xf>
    <xf numFmtId="164" fontId="2" fillId="6" borderId="10" xfId="0" applyNumberFormat="1" applyFont="1" applyFill="1" applyBorder="1" applyAlignment="1">
      <alignment horizontal="center" vertical="center" wrapText="1"/>
    </xf>
    <xf numFmtId="164" fontId="2" fillId="2" borderId="9" xfId="0" applyNumberFormat="1" applyFont="1" applyFill="1" applyBorder="1" applyAlignment="1">
      <alignment horizontal="center" vertical="center" wrapText="1"/>
    </xf>
    <xf numFmtId="164" fontId="2" fillId="2" borderId="10"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164" fontId="10" fillId="0" borderId="2" xfId="0" applyNumberFormat="1" applyFont="1" applyFill="1" applyBorder="1" applyAlignment="1">
      <alignment wrapText="1"/>
    </xf>
    <xf numFmtId="0" fontId="1" fillId="0" borderId="2" xfId="0" applyFont="1" applyBorder="1" applyAlignment="1">
      <alignmen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52D1B-475A-4800-8090-ABF8091E6CFE}">
  <dimension ref="A1:AM170"/>
  <sheetViews>
    <sheetView tabSelected="1" zoomScale="80" zoomScaleNormal="80" workbookViewId="0">
      <pane xSplit="4" ySplit="5" topLeftCell="AD6" activePane="bottomRight" state="frozen"/>
      <selection pane="topRight" activeCell="E1" sqref="E1"/>
      <selection pane="bottomLeft" activeCell="A6" sqref="A6"/>
      <selection pane="bottomRight" activeCell="AM9" sqref="AM9"/>
    </sheetView>
  </sheetViews>
  <sheetFormatPr defaultRowHeight="15"/>
  <cols>
    <col min="4" max="4" width="69.140625" style="5" customWidth="1"/>
    <col min="5" max="6" width="25" style="12" customWidth="1"/>
    <col min="7" max="30" width="22.7109375" style="12" customWidth="1"/>
    <col min="31" max="31" width="21.7109375" style="12" customWidth="1"/>
    <col min="32" max="38" width="22.7109375" style="12" customWidth="1"/>
    <col min="39" max="39" width="23.7109375" customWidth="1"/>
  </cols>
  <sheetData>
    <row r="1" spans="1:39">
      <c r="D1"/>
    </row>
    <row r="2" spans="1:39">
      <c r="D2"/>
    </row>
    <row r="3" spans="1:39" ht="15.75" thickBot="1">
      <c r="D3"/>
    </row>
    <row r="4" spans="1:39" ht="26.25" customHeight="1" thickBot="1">
      <c r="A4" s="14" t="s">
        <v>4</v>
      </c>
      <c r="B4" s="14" t="s">
        <v>7</v>
      </c>
      <c r="C4" s="14" t="s">
        <v>5</v>
      </c>
      <c r="D4" s="14" t="s">
        <v>6</v>
      </c>
      <c r="E4" s="53" t="s">
        <v>255</v>
      </c>
      <c r="F4" s="53" t="s">
        <v>289</v>
      </c>
      <c r="G4" s="53" t="s">
        <v>256</v>
      </c>
      <c r="H4" s="53" t="s">
        <v>257</v>
      </c>
      <c r="I4" s="53" t="s">
        <v>273</v>
      </c>
      <c r="J4" s="55" t="s">
        <v>283</v>
      </c>
      <c r="K4" s="48"/>
      <c r="L4" s="48"/>
      <c r="M4" s="48"/>
      <c r="N4" s="55" t="s">
        <v>288</v>
      </c>
      <c r="O4" s="55" t="s">
        <v>286</v>
      </c>
      <c r="P4" s="55" t="s">
        <v>285</v>
      </c>
      <c r="Q4" s="55" t="s">
        <v>279</v>
      </c>
      <c r="R4" s="55" t="s">
        <v>282</v>
      </c>
      <c r="S4" s="55" t="s">
        <v>280</v>
      </c>
      <c r="T4" s="55" t="s">
        <v>266</v>
      </c>
      <c r="U4" s="55" t="s">
        <v>277</v>
      </c>
      <c r="V4" s="55" t="s">
        <v>276</v>
      </c>
      <c r="W4" s="55" t="s">
        <v>270</v>
      </c>
      <c r="X4" s="55" t="s">
        <v>262</v>
      </c>
      <c r="Y4" s="55" t="s">
        <v>293</v>
      </c>
      <c r="Z4" s="55" t="s">
        <v>294</v>
      </c>
      <c r="AA4" s="55" t="s">
        <v>265</v>
      </c>
      <c r="AB4" s="55" t="s">
        <v>271</v>
      </c>
      <c r="AC4" s="55" t="s">
        <v>274</v>
      </c>
      <c r="AD4" s="55" t="s">
        <v>281</v>
      </c>
      <c r="AE4" s="55" t="s">
        <v>264</v>
      </c>
      <c r="AF4" s="55" t="s">
        <v>263</v>
      </c>
      <c r="AG4" s="55" t="s">
        <v>247</v>
      </c>
      <c r="AH4" s="55" t="s">
        <v>248</v>
      </c>
      <c r="AI4" s="55" t="s">
        <v>251</v>
      </c>
      <c r="AJ4" s="55" t="s">
        <v>258</v>
      </c>
      <c r="AK4" s="55" t="s">
        <v>259</v>
      </c>
      <c r="AL4" s="55" t="s">
        <v>260</v>
      </c>
      <c r="AM4" s="55" t="s">
        <v>269</v>
      </c>
    </row>
    <row r="5" spans="1:39" ht="15.75" thickBot="1">
      <c r="A5" s="60" t="s">
        <v>8</v>
      </c>
      <c r="B5" s="61"/>
      <c r="C5" s="61"/>
      <c r="D5" s="62"/>
      <c r="E5" s="54"/>
      <c r="F5" s="54"/>
      <c r="G5" s="54"/>
      <c r="H5" s="54"/>
      <c r="I5" s="54"/>
      <c r="J5" s="56"/>
      <c r="K5" s="49"/>
      <c r="L5" s="49"/>
      <c r="M5" s="49"/>
      <c r="N5" s="56"/>
      <c r="O5" s="56"/>
      <c r="P5" s="56"/>
      <c r="Q5" s="56"/>
      <c r="R5" s="56"/>
      <c r="S5" s="56"/>
      <c r="T5" s="56"/>
      <c r="U5" s="56"/>
      <c r="V5" s="56"/>
      <c r="W5" s="56"/>
      <c r="X5" s="56"/>
      <c r="Y5" s="56"/>
      <c r="Z5" s="56"/>
      <c r="AA5" s="56"/>
      <c r="AB5" s="56"/>
      <c r="AC5" s="56" t="s">
        <v>274</v>
      </c>
      <c r="AD5" s="56"/>
      <c r="AE5" s="56"/>
      <c r="AF5" s="56"/>
      <c r="AG5" s="56"/>
      <c r="AH5" s="56"/>
      <c r="AI5" s="56"/>
      <c r="AJ5" s="56"/>
      <c r="AK5" s="56"/>
      <c r="AL5" s="56"/>
      <c r="AM5" s="56"/>
    </row>
    <row r="6" spans="1:39" ht="65.25" thickBot="1">
      <c r="A6" s="4">
        <v>1</v>
      </c>
      <c r="B6" s="8">
        <v>20500</v>
      </c>
      <c r="C6" s="3" t="s">
        <v>9</v>
      </c>
      <c r="D6" s="2" t="s">
        <v>10</v>
      </c>
      <c r="E6" s="13"/>
      <c r="F6" s="13"/>
      <c r="G6" s="13"/>
      <c r="H6" s="43">
        <f>(3.160777%)*('valores 2'!H4)+'valores 2'!H4</f>
        <v>0.36106271949999996</v>
      </c>
      <c r="I6" s="26"/>
      <c r="J6" s="26"/>
      <c r="K6" s="26"/>
      <c r="L6" s="26"/>
      <c r="M6" s="26"/>
      <c r="N6" s="26"/>
      <c r="O6" s="26"/>
      <c r="P6" s="26"/>
      <c r="Q6" s="26"/>
      <c r="R6" s="26"/>
      <c r="S6" s="26"/>
      <c r="T6" s="26"/>
      <c r="U6" s="26"/>
      <c r="V6" s="26"/>
      <c r="W6" s="26"/>
      <c r="X6" s="26"/>
      <c r="Y6" s="26"/>
      <c r="Z6" s="26"/>
      <c r="AA6" s="26"/>
      <c r="AB6" s="26"/>
      <c r="AC6" s="26"/>
      <c r="AD6" s="26"/>
      <c r="AE6" s="26"/>
      <c r="AF6" s="26"/>
      <c r="AG6" s="43">
        <v>1.25</v>
      </c>
      <c r="AH6" s="13">
        <v>3.96</v>
      </c>
      <c r="AI6" s="13">
        <v>3.05</v>
      </c>
      <c r="AJ6" s="13">
        <f>AVERAGE(AH6:AI6)</f>
        <v>3.5049999999999999</v>
      </c>
      <c r="AK6" s="13">
        <f>ROUND(AJ6,1)</f>
        <v>3.5</v>
      </c>
      <c r="AL6" s="13">
        <f>AK6*B6</f>
        <v>71750</v>
      </c>
      <c r="AM6" s="13">
        <f>SUM(AL6:AL170)</f>
        <v>7077616.7000000011</v>
      </c>
    </row>
    <row r="7" spans="1:39" ht="65.25" thickBot="1">
      <c r="A7" s="4">
        <v>2</v>
      </c>
      <c r="B7" s="8">
        <v>21000</v>
      </c>
      <c r="C7" s="3" t="s">
        <v>9</v>
      </c>
      <c r="D7" s="2" t="s">
        <v>11</v>
      </c>
      <c r="E7" s="13"/>
      <c r="F7" s="13"/>
      <c r="G7" s="13"/>
      <c r="H7" s="43">
        <f>(3.160777%)*('valores 2'!H5)+'valores 2'!H5</f>
        <v>0.36106271949999996</v>
      </c>
      <c r="I7" s="26"/>
      <c r="J7" s="26"/>
      <c r="K7" s="26"/>
      <c r="L7" s="26"/>
      <c r="M7" s="26"/>
      <c r="N7" s="26"/>
      <c r="O7" s="26"/>
      <c r="P7" s="26"/>
      <c r="Q7" s="26"/>
      <c r="R7" s="26"/>
      <c r="S7" s="26"/>
      <c r="T7" s="26"/>
      <c r="U7" s="26"/>
      <c r="V7" s="26"/>
      <c r="W7" s="26"/>
      <c r="X7" s="26"/>
      <c r="Y7" s="26"/>
      <c r="Z7" s="26"/>
      <c r="AA7" s="26"/>
      <c r="AB7" s="26"/>
      <c r="AC7" s="26"/>
      <c r="AD7" s="26"/>
      <c r="AE7" s="26"/>
      <c r="AF7" s="26"/>
      <c r="AG7" s="43">
        <v>0.77</v>
      </c>
      <c r="AH7" s="13">
        <v>3.96</v>
      </c>
      <c r="AI7" s="13">
        <v>3.05</v>
      </c>
      <c r="AJ7" s="13">
        <f t="shared" ref="AJ7:AJ20" si="0">AVERAGE(AH7:AI7)</f>
        <v>3.5049999999999999</v>
      </c>
      <c r="AK7" s="13">
        <f t="shared" ref="AK7:AK70" si="1">ROUND(AJ7,1)</f>
        <v>3.5</v>
      </c>
      <c r="AL7" s="13">
        <f>AK7*B7</f>
        <v>73500</v>
      </c>
    </row>
    <row r="8" spans="1:39" ht="65.25" thickBot="1">
      <c r="A8" s="4">
        <v>3</v>
      </c>
      <c r="B8" s="8">
        <v>19500</v>
      </c>
      <c r="C8" s="3" t="s">
        <v>9</v>
      </c>
      <c r="D8" s="2" t="s">
        <v>12</v>
      </c>
      <c r="E8" s="13"/>
      <c r="F8" s="13"/>
      <c r="G8" s="13"/>
      <c r="H8" s="43">
        <f>(3.160777%)*('valores 2'!H6)+'valores 2'!H6</f>
        <v>0.1547411655</v>
      </c>
      <c r="I8" s="26"/>
      <c r="J8" s="26"/>
      <c r="K8" s="26"/>
      <c r="L8" s="26"/>
      <c r="M8" s="26"/>
      <c r="N8" s="26"/>
      <c r="O8" s="26"/>
      <c r="P8" s="26"/>
      <c r="Q8" s="26"/>
      <c r="R8" s="26"/>
      <c r="S8" s="26"/>
      <c r="T8" s="26"/>
      <c r="U8" s="26"/>
      <c r="V8" s="26"/>
      <c r="W8" s="26"/>
      <c r="X8" s="26"/>
      <c r="Y8" s="26"/>
      <c r="Z8" s="26"/>
      <c r="AA8" s="26"/>
      <c r="AB8" s="26"/>
      <c r="AC8" s="26"/>
      <c r="AD8" s="26"/>
      <c r="AE8" s="26"/>
      <c r="AF8" s="26"/>
      <c r="AG8" s="43">
        <v>0.21</v>
      </c>
      <c r="AH8" s="13">
        <v>1.98</v>
      </c>
      <c r="AI8" s="13">
        <v>1.78</v>
      </c>
      <c r="AJ8" s="13">
        <f t="shared" si="0"/>
        <v>1.88</v>
      </c>
      <c r="AK8" s="13">
        <f t="shared" si="1"/>
        <v>1.9</v>
      </c>
      <c r="AL8" s="13">
        <f>AK8*B8</f>
        <v>37050</v>
      </c>
    </row>
    <row r="9" spans="1:39" ht="78" thickBot="1">
      <c r="A9" s="4">
        <v>4</v>
      </c>
      <c r="B9" s="8">
        <v>20400</v>
      </c>
      <c r="C9" s="3" t="s">
        <v>9</v>
      </c>
      <c r="D9" s="2" t="s">
        <v>13</v>
      </c>
      <c r="E9" s="13"/>
      <c r="F9" s="13"/>
      <c r="G9" s="13"/>
      <c r="H9" s="43">
        <f>(3.160777%)*('valores 2'!H7)+'valores 2'!H7</f>
        <v>0.3713787972</v>
      </c>
      <c r="I9" s="26"/>
      <c r="J9" s="26"/>
      <c r="K9" s="26"/>
      <c r="L9" s="26"/>
      <c r="M9" s="26"/>
      <c r="N9" s="26"/>
      <c r="O9" s="26"/>
      <c r="P9" s="26"/>
      <c r="Q9" s="26"/>
      <c r="R9" s="26"/>
      <c r="S9" s="26"/>
      <c r="T9" s="26"/>
      <c r="U9" s="26"/>
      <c r="V9" s="26"/>
      <c r="W9" s="26"/>
      <c r="X9" s="26"/>
      <c r="Y9" s="26"/>
      <c r="Z9" s="26"/>
      <c r="AA9" s="26"/>
      <c r="AB9" s="26"/>
      <c r="AC9" s="26"/>
      <c r="AD9" s="26"/>
      <c r="AE9" s="26"/>
      <c r="AF9" s="26"/>
      <c r="AG9" s="43">
        <v>1.58</v>
      </c>
      <c r="AH9" s="13">
        <v>4.29</v>
      </c>
      <c r="AI9" s="13">
        <v>3.5</v>
      </c>
      <c r="AJ9" s="13">
        <f t="shared" si="0"/>
        <v>3.895</v>
      </c>
      <c r="AK9" s="13">
        <f t="shared" si="1"/>
        <v>3.9</v>
      </c>
      <c r="AL9" s="13">
        <f>AK9*B9</f>
        <v>79560</v>
      </c>
    </row>
    <row r="10" spans="1:39" ht="78" thickBot="1">
      <c r="A10" s="4">
        <v>5</v>
      </c>
      <c r="B10" s="8">
        <v>19100</v>
      </c>
      <c r="C10" s="3" t="s">
        <v>9</v>
      </c>
      <c r="D10" s="2" t="s">
        <v>14</v>
      </c>
      <c r="E10" s="13"/>
      <c r="F10" s="13"/>
      <c r="G10" s="13"/>
      <c r="H10" s="43">
        <f>(3.160777%)*('valores 2'!H8)+'valores 2'!H8</f>
        <v>0.4023270303</v>
      </c>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13">
        <v>4.29</v>
      </c>
      <c r="AI10" s="13">
        <v>3.5</v>
      </c>
      <c r="AJ10" s="13">
        <f t="shared" si="0"/>
        <v>3.895</v>
      </c>
      <c r="AK10" s="13">
        <f t="shared" si="1"/>
        <v>3.9</v>
      </c>
      <c r="AL10" s="13">
        <f>AK10*B10</f>
        <v>74490</v>
      </c>
    </row>
    <row r="11" spans="1:39" ht="65.25" thickBot="1">
      <c r="A11" s="4">
        <v>6</v>
      </c>
      <c r="B11" s="8">
        <v>3400</v>
      </c>
      <c r="C11" s="3" t="s">
        <v>9</v>
      </c>
      <c r="D11" s="2" t="s">
        <v>15</v>
      </c>
      <c r="E11" s="13"/>
      <c r="F11" s="13"/>
      <c r="G11" s="13"/>
      <c r="H11" s="43">
        <f>(3.160777%)*('valores 2'!H9)+'valores 2'!H9</f>
        <v>1.4442508779999998</v>
      </c>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43">
        <v>1.74</v>
      </c>
      <c r="AH11" s="13">
        <v>8.4499999999999993</v>
      </c>
      <c r="AI11" s="13">
        <v>9.9</v>
      </c>
      <c r="AJ11" s="13">
        <f t="shared" si="0"/>
        <v>9.1750000000000007</v>
      </c>
      <c r="AK11" s="13">
        <f t="shared" si="1"/>
        <v>9.1999999999999993</v>
      </c>
      <c r="AL11" s="13">
        <f>AK11*B11</f>
        <v>31279.999999999996</v>
      </c>
    </row>
    <row r="12" spans="1:39" ht="65.25" thickBot="1">
      <c r="A12" s="4">
        <v>7</v>
      </c>
      <c r="B12" s="8">
        <v>4200</v>
      </c>
      <c r="C12" s="3" t="s">
        <v>9</v>
      </c>
      <c r="D12" s="2" t="s">
        <v>16</v>
      </c>
      <c r="E12" s="13"/>
      <c r="F12" s="13"/>
      <c r="G12" s="13"/>
      <c r="H12" s="43">
        <f>(3.160777%)*('valores 2'!H10)+'valores 2'!H10</f>
        <v>1.753733209</v>
      </c>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43">
        <v>1.74</v>
      </c>
      <c r="AH12" s="13">
        <v>9.1</v>
      </c>
      <c r="AI12" s="13">
        <v>9.9</v>
      </c>
      <c r="AJ12" s="13">
        <f t="shared" si="0"/>
        <v>9.5</v>
      </c>
      <c r="AK12" s="13">
        <f t="shared" si="1"/>
        <v>9.5</v>
      </c>
      <c r="AL12" s="13">
        <f>AK12*B12</f>
        <v>39900</v>
      </c>
    </row>
    <row r="13" spans="1:39" ht="65.25" thickBot="1">
      <c r="A13" s="4">
        <v>8</v>
      </c>
      <c r="B13" s="8">
        <v>7500</v>
      </c>
      <c r="C13" s="3" t="s">
        <v>9</v>
      </c>
      <c r="D13" s="2" t="s">
        <v>17</v>
      </c>
      <c r="E13" s="43">
        <f>(1.149796%)*('valores 2'!E11)+'valores 2'!E11</f>
        <v>0.2326445308</v>
      </c>
      <c r="F13" s="26"/>
      <c r="G13" s="26"/>
      <c r="H13" s="43">
        <f>(3.160777%)*('valores 2'!H11)+'valores 2'!H11</f>
        <v>1.0212916922999999</v>
      </c>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43">
        <v>1.1200000000000001</v>
      </c>
      <c r="AH13" s="13">
        <v>4.03</v>
      </c>
      <c r="AI13" s="13">
        <v>3.48</v>
      </c>
      <c r="AJ13" s="13">
        <f t="shared" si="0"/>
        <v>3.7549999999999999</v>
      </c>
      <c r="AK13" s="13">
        <f t="shared" si="1"/>
        <v>3.8</v>
      </c>
      <c r="AL13" s="13">
        <f>AK13*B13</f>
        <v>28500</v>
      </c>
    </row>
    <row r="14" spans="1:39" ht="65.25" thickBot="1">
      <c r="A14" s="4">
        <v>9</v>
      </c>
      <c r="B14" s="8">
        <v>7500</v>
      </c>
      <c r="C14" s="3" t="s">
        <v>9</v>
      </c>
      <c r="D14" s="2" t="s">
        <v>18</v>
      </c>
      <c r="E14" s="26"/>
      <c r="F14" s="26"/>
      <c r="G14" s="26"/>
      <c r="H14" s="43">
        <f>(3.160777%)*('valores 2'!H12)+'valores 2'!H12</f>
        <v>1.0212916922999999</v>
      </c>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43">
        <v>1.3</v>
      </c>
      <c r="AH14" s="13">
        <v>4.4000000000000004</v>
      </c>
      <c r="AI14" s="13">
        <v>4.78</v>
      </c>
      <c r="AJ14" s="13">
        <f t="shared" si="0"/>
        <v>4.59</v>
      </c>
      <c r="AK14" s="13">
        <f t="shared" si="1"/>
        <v>4.5999999999999996</v>
      </c>
      <c r="AL14" s="13">
        <f>AK14*B14</f>
        <v>34500</v>
      </c>
    </row>
    <row r="15" spans="1:39" ht="65.25" thickBot="1">
      <c r="A15" s="4">
        <v>10</v>
      </c>
      <c r="B15" s="8">
        <v>5200</v>
      </c>
      <c r="C15" s="3" t="s">
        <v>9</v>
      </c>
      <c r="D15" s="2" t="s">
        <v>19</v>
      </c>
      <c r="E15" s="13"/>
      <c r="F15" s="13"/>
      <c r="G15" s="13"/>
      <c r="H15" s="43">
        <f>(3.160777%)*('valores 2'!H13)+'valores 2'!H13</f>
        <v>1.3307740233000001</v>
      </c>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13">
        <v>18.100000000000001</v>
      </c>
      <c r="AI15" s="13">
        <v>13.9</v>
      </c>
      <c r="AJ15" s="13">
        <f t="shared" si="0"/>
        <v>16</v>
      </c>
      <c r="AK15" s="13">
        <f t="shared" si="1"/>
        <v>16</v>
      </c>
      <c r="AL15" s="13">
        <f>AK15*B15</f>
        <v>83200</v>
      </c>
    </row>
    <row r="16" spans="1:39" ht="78" thickBot="1">
      <c r="A16" s="4">
        <v>11</v>
      </c>
      <c r="B16" s="8">
        <v>5000</v>
      </c>
      <c r="C16" s="3" t="s">
        <v>9</v>
      </c>
      <c r="D16" s="2" t="s">
        <v>20</v>
      </c>
      <c r="E16" s="13"/>
      <c r="F16" s="13"/>
      <c r="G16" s="13"/>
      <c r="H16" s="43">
        <f>(3.160777%)*('valores 2'!H14)+'valores 2'!H14</f>
        <v>1.856893986</v>
      </c>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13">
        <v>33.15</v>
      </c>
      <c r="AI16" s="13">
        <v>27.5</v>
      </c>
      <c r="AJ16" s="13">
        <f t="shared" si="0"/>
        <v>30.324999999999999</v>
      </c>
      <c r="AK16" s="13">
        <f t="shared" si="1"/>
        <v>30.3</v>
      </c>
      <c r="AL16" s="13">
        <f>AK16*B16</f>
        <v>151500</v>
      </c>
    </row>
    <row r="17" spans="1:38" ht="78" thickBot="1">
      <c r="A17" s="4">
        <v>12</v>
      </c>
      <c r="B17" s="8">
        <v>5050</v>
      </c>
      <c r="C17" s="3" t="s">
        <v>9</v>
      </c>
      <c r="D17" s="2" t="s">
        <v>21</v>
      </c>
      <c r="E17" s="13"/>
      <c r="F17" s="13"/>
      <c r="G17" s="13"/>
      <c r="H17" s="43">
        <f>(3.160777%)*('valores 2'!H15)+'valores 2'!H15</f>
        <v>2.4242782595000003</v>
      </c>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13">
        <v>72.150000000000006</v>
      </c>
      <c r="AI17" s="13">
        <v>55.5</v>
      </c>
      <c r="AJ17" s="13">
        <f t="shared" si="0"/>
        <v>63.825000000000003</v>
      </c>
      <c r="AK17" s="13">
        <f t="shared" si="1"/>
        <v>63.8</v>
      </c>
      <c r="AL17" s="13">
        <f>AK17*B17</f>
        <v>322190</v>
      </c>
    </row>
    <row r="18" spans="1:38" ht="65.25" thickBot="1">
      <c r="A18" s="4">
        <v>13</v>
      </c>
      <c r="B18" s="8">
        <v>3700</v>
      </c>
      <c r="C18" s="3" t="s">
        <v>9</v>
      </c>
      <c r="D18" s="2" t="s">
        <v>22</v>
      </c>
      <c r="E18" s="13"/>
      <c r="F18" s="13"/>
      <c r="G18" s="13"/>
      <c r="H18" s="43">
        <f>(3.160777%)*('valores 2'!H16)+'valores 2'!H16</f>
        <v>0.50548780729999998</v>
      </c>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43">
        <v>0.33</v>
      </c>
      <c r="AH18" s="13">
        <v>7.13</v>
      </c>
      <c r="AI18" s="13">
        <v>5.48</v>
      </c>
      <c r="AJ18" s="13">
        <f t="shared" si="0"/>
        <v>6.3049999999999997</v>
      </c>
      <c r="AK18" s="13">
        <f t="shared" si="1"/>
        <v>6.3</v>
      </c>
      <c r="AL18" s="13">
        <f>AK18*B18</f>
        <v>23310</v>
      </c>
    </row>
    <row r="19" spans="1:38" ht="52.5" thickBot="1">
      <c r="A19" s="4">
        <v>14</v>
      </c>
      <c r="B19" s="8">
        <v>22800</v>
      </c>
      <c r="C19" s="3" t="s">
        <v>9</v>
      </c>
      <c r="D19" s="2" t="s">
        <v>23</v>
      </c>
      <c r="E19" s="13"/>
      <c r="F19" s="13"/>
      <c r="G19" s="13"/>
      <c r="H19" s="43">
        <f>(3.160777%)*('valores 2'!H17)+'valores 2'!H17</f>
        <v>0.1237929324</v>
      </c>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43">
        <v>0.48</v>
      </c>
      <c r="AH19" s="13">
        <v>1.17</v>
      </c>
      <c r="AI19" s="13">
        <v>0.9</v>
      </c>
      <c r="AJ19" s="13">
        <f t="shared" si="0"/>
        <v>1.0349999999999999</v>
      </c>
      <c r="AK19" s="13">
        <f t="shared" si="1"/>
        <v>1</v>
      </c>
      <c r="AL19" s="13">
        <f>AK19*B19</f>
        <v>22800</v>
      </c>
    </row>
    <row r="20" spans="1:38" ht="52.5" thickBot="1">
      <c r="A20" s="4">
        <v>15</v>
      </c>
      <c r="B20" s="8">
        <v>17500</v>
      </c>
      <c r="C20" s="3" t="s">
        <v>9</v>
      </c>
      <c r="D20" s="2" t="s">
        <v>24</v>
      </c>
      <c r="E20" s="13"/>
      <c r="F20" s="13"/>
      <c r="G20" s="26"/>
      <c r="H20" s="43">
        <f>(3.160777%)*('valores 2'!H18)+'valores 2'!H18</f>
        <v>0.41264310800000004</v>
      </c>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13">
        <v>1.1499999999999999</v>
      </c>
      <c r="AI20" s="13">
        <v>1.3</v>
      </c>
      <c r="AJ20" s="13">
        <f t="shared" si="0"/>
        <v>1.2250000000000001</v>
      </c>
      <c r="AK20" s="13">
        <f t="shared" si="1"/>
        <v>1.2</v>
      </c>
      <c r="AL20" s="13">
        <f>AK20*B20</f>
        <v>21000</v>
      </c>
    </row>
    <row r="21" spans="1:38" ht="52.5" thickBot="1">
      <c r="A21" s="4">
        <v>16</v>
      </c>
      <c r="B21" s="8">
        <v>19000</v>
      </c>
      <c r="C21" s="3" t="s">
        <v>9</v>
      </c>
      <c r="D21" s="2" t="s">
        <v>246</v>
      </c>
      <c r="E21" s="13"/>
      <c r="F21" s="13"/>
      <c r="G21" s="28">
        <f>(2.654432%)*('valores 2'!G19)+'valores 2'!G19</f>
        <v>1.1189333088</v>
      </c>
      <c r="H21" s="28">
        <f>(3.160777%)*('valores 2'!H19)+'valores 2'!H19</f>
        <v>0.93876307069999998</v>
      </c>
      <c r="I21" s="28"/>
      <c r="J21" s="28"/>
      <c r="K21" s="28"/>
      <c r="L21" s="28"/>
      <c r="M21" s="28"/>
      <c r="N21" s="28"/>
      <c r="O21" s="28"/>
      <c r="P21" s="28"/>
      <c r="Q21" s="28"/>
      <c r="R21" s="28"/>
      <c r="S21" s="28"/>
      <c r="T21" s="26"/>
      <c r="U21" s="26"/>
      <c r="V21" s="26"/>
      <c r="W21" s="26"/>
      <c r="X21" s="26"/>
      <c r="Y21" s="26"/>
      <c r="Z21" s="26"/>
      <c r="AA21" s="26"/>
      <c r="AB21" s="26"/>
      <c r="AC21" s="26"/>
      <c r="AD21" s="26"/>
      <c r="AE21" s="26"/>
      <c r="AF21" s="26"/>
      <c r="AG21" s="26"/>
      <c r="AH21" s="44">
        <v>3.1</v>
      </c>
      <c r="AI21" s="44">
        <v>2.68</v>
      </c>
      <c r="AJ21" s="13">
        <f>AVERAGE(G21:H21)</f>
        <v>1.0288481897499999</v>
      </c>
      <c r="AK21" s="13">
        <f t="shared" si="1"/>
        <v>1</v>
      </c>
      <c r="AL21" s="13">
        <f>AK21*B21</f>
        <v>19000</v>
      </c>
    </row>
    <row r="22" spans="1:38" ht="78" thickBot="1">
      <c r="A22" s="4">
        <v>17</v>
      </c>
      <c r="B22" s="8">
        <v>13800</v>
      </c>
      <c r="C22" s="3" t="s">
        <v>9</v>
      </c>
      <c r="D22" s="2" t="s">
        <v>25</v>
      </c>
      <c r="E22" s="13"/>
      <c r="F22" s="13"/>
      <c r="G22" s="13"/>
      <c r="H22" s="43">
        <f>(3.160777%)*('valores 2'!H20)+'valores 2'!H20</f>
        <v>1.4855151888</v>
      </c>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13">
        <v>5</v>
      </c>
      <c r="AI22" s="13">
        <v>6.25</v>
      </c>
      <c r="AJ22" s="13">
        <f>AVERAGE(AH22:AI22)</f>
        <v>5.625</v>
      </c>
      <c r="AK22" s="13">
        <f t="shared" si="1"/>
        <v>5.6</v>
      </c>
      <c r="AL22" s="13">
        <f>AK22*B22</f>
        <v>77280</v>
      </c>
    </row>
    <row r="23" spans="1:38" ht="65.25" thickBot="1">
      <c r="A23" s="4">
        <v>18</v>
      </c>
      <c r="B23" s="8">
        <v>11050</v>
      </c>
      <c r="C23" s="3" t="s">
        <v>9</v>
      </c>
      <c r="D23" s="2" t="s">
        <v>26</v>
      </c>
      <c r="E23" s="13"/>
      <c r="F23" s="13"/>
      <c r="G23" s="13"/>
      <c r="H23" s="43">
        <f>(3.160777%)*('valores 2'!H21)+'valores 2'!H21</f>
        <v>0.47453957420000004</v>
      </c>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13">
        <v>5.72</v>
      </c>
      <c r="AI23" s="13">
        <v>4.4000000000000004</v>
      </c>
      <c r="AJ23" s="13">
        <f t="shared" ref="AJ23:AJ25" si="2">AVERAGE(AH23:AI23)</f>
        <v>5.0600000000000005</v>
      </c>
      <c r="AK23" s="13">
        <f t="shared" si="1"/>
        <v>5.0999999999999996</v>
      </c>
      <c r="AL23" s="13">
        <f>AK23*B23</f>
        <v>56354.999999999993</v>
      </c>
    </row>
    <row r="24" spans="1:38" ht="65.25" thickBot="1">
      <c r="A24" s="4">
        <v>19</v>
      </c>
      <c r="B24" s="8">
        <v>5700</v>
      </c>
      <c r="C24" s="3" t="s">
        <v>9</v>
      </c>
      <c r="D24" s="2" t="s">
        <v>27</v>
      </c>
      <c r="E24" s="13"/>
      <c r="F24" s="13"/>
      <c r="G24" s="13"/>
      <c r="H24" s="43">
        <f>(3.160777%)*('valores 2'!H22)+'valores 2'!H22</f>
        <v>0.60864858430000002</v>
      </c>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13">
        <v>6.18</v>
      </c>
      <c r="AI24" s="13">
        <v>4.95</v>
      </c>
      <c r="AJ24" s="13">
        <f t="shared" si="2"/>
        <v>5.5649999999999995</v>
      </c>
      <c r="AK24" s="13">
        <f t="shared" si="1"/>
        <v>5.6</v>
      </c>
      <c r="AL24" s="13">
        <f>AK24*B24</f>
        <v>31919.999999999996</v>
      </c>
    </row>
    <row r="25" spans="1:38" ht="65.25" thickBot="1">
      <c r="A25" s="4">
        <v>20</v>
      </c>
      <c r="B25" s="8">
        <v>1450</v>
      </c>
      <c r="C25" s="3" t="s">
        <v>9</v>
      </c>
      <c r="D25" s="2" t="s">
        <v>28</v>
      </c>
      <c r="E25" s="13"/>
      <c r="F25" s="13"/>
      <c r="G25" s="13"/>
      <c r="H25" s="43">
        <f>(3.160777%)*('valores 2'!H23)+'valores 2'!H23</f>
        <v>1.0006595369</v>
      </c>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13">
        <v>7</v>
      </c>
      <c r="AI25" s="13">
        <v>6.2</v>
      </c>
      <c r="AJ25" s="13">
        <f t="shared" si="2"/>
        <v>6.6</v>
      </c>
      <c r="AK25" s="13">
        <f t="shared" si="1"/>
        <v>6.6</v>
      </c>
      <c r="AL25" s="13">
        <f>AK25*B25</f>
        <v>9570</v>
      </c>
    </row>
    <row r="26" spans="1:38" ht="78" thickBot="1">
      <c r="A26" s="4">
        <v>21</v>
      </c>
      <c r="B26" s="8">
        <v>200</v>
      </c>
      <c r="C26" s="3" t="s">
        <v>9</v>
      </c>
      <c r="D26" s="2" t="s">
        <v>29</v>
      </c>
      <c r="E26" s="13"/>
      <c r="F26" s="13"/>
      <c r="G26" s="13"/>
      <c r="H26" s="28">
        <f>(3.160777%)*('valores 2'!H24)+'valores 2'!H24</f>
        <v>0.23726978710000002</v>
      </c>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v>0.32</v>
      </c>
      <c r="AH26" s="44">
        <v>3.5</v>
      </c>
      <c r="AI26" s="44">
        <v>1.5</v>
      </c>
      <c r="AJ26" s="13">
        <f>AVERAGE(AG26,H26)</f>
        <v>0.27863489355000004</v>
      </c>
      <c r="AK26" s="13">
        <f t="shared" si="1"/>
        <v>0.3</v>
      </c>
      <c r="AL26" s="13">
        <f>AK26*B26</f>
        <v>60</v>
      </c>
    </row>
    <row r="27" spans="1:38" ht="39.75" thickBot="1">
      <c r="A27" s="4">
        <v>22</v>
      </c>
      <c r="B27" s="8">
        <v>10</v>
      </c>
      <c r="C27" s="3" t="s">
        <v>9</v>
      </c>
      <c r="D27" s="2" t="s">
        <v>30</v>
      </c>
      <c r="E27" s="13"/>
      <c r="F27" s="13"/>
      <c r="G27" s="13"/>
      <c r="H27" s="43">
        <f>(3.160777%)*('valores 2'!H25)+'valores 2'!H25</f>
        <v>1.0522399254000001</v>
      </c>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13">
        <v>4.3499999999999996</v>
      </c>
      <c r="AI27" s="13">
        <v>3.35</v>
      </c>
      <c r="AJ27" s="13">
        <f>AVERAGE(AH27:AI27)</f>
        <v>3.8499999999999996</v>
      </c>
      <c r="AK27" s="13">
        <f t="shared" si="1"/>
        <v>3.9</v>
      </c>
      <c r="AL27" s="13">
        <f>AK27*B27</f>
        <v>39</v>
      </c>
    </row>
    <row r="28" spans="1:38" ht="78" thickBot="1">
      <c r="A28" s="4">
        <v>23</v>
      </c>
      <c r="B28" s="8">
        <v>10</v>
      </c>
      <c r="C28" s="3" t="s">
        <v>31</v>
      </c>
      <c r="D28" s="2" t="s">
        <v>32</v>
      </c>
      <c r="E28" s="13"/>
      <c r="F28" s="13"/>
      <c r="G28" s="13"/>
      <c r="H28" s="43">
        <f>(3.160777%)*('valores 2'!H26)+'valores 2'!H26</f>
        <v>0.45390741880000002</v>
      </c>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13">
        <v>0.96</v>
      </c>
      <c r="AI28" s="13">
        <v>1.2</v>
      </c>
      <c r="AJ28" s="13">
        <f>AVERAGE(AH28:AI28)</f>
        <v>1.08</v>
      </c>
      <c r="AK28" s="13">
        <f t="shared" si="1"/>
        <v>1.1000000000000001</v>
      </c>
      <c r="AL28" s="13">
        <f>AK28*B28</f>
        <v>11</v>
      </c>
    </row>
    <row r="29" spans="1:38" ht="78" thickBot="1">
      <c r="A29" s="4">
        <v>24</v>
      </c>
      <c r="B29" s="8">
        <v>1000</v>
      </c>
      <c r="C29" s="3" t="s">
        <v>9</v>
      </c>
      <c r="D29" s="2" t="s">
        <v>33</v>
      </c>
      <c r="E29" s="13"/>
      <c r="F29" s="13"/>
      <c r="G29" s="13"/>
      <c r="H29" s="13">
        <f>(3.160777%)*('valores 2'!H27)+'valores 2'!H27</f>
        <v>10.831881585</v>
      </c>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v>19.7</v>
      </c>
      <c r="AI29" s="44">
        <v>143</v>
      </c>
      <c r="AJ29" s="13">
        <f>AVERAGE(H29:AH29)</f>
        <v>15.2659407925</v>
      </c>
      <c r="AK29" s="13">
        <f t="shared" si="1"/>
        <v>15.3</v>
      </c>
      <c r="AL29" s="13">
        <f>AK29*B29</f>
        <v>15300</v>
      </c>
    </row>
    <row r="30" spans="1:38" ht="39.75" thickBot="1">
      <c r="A30" s="4">
        <v>25</v>
      </c>
      <c r="B30" s="8">
        <v>2000</v>
      </c>
      <c r="C30" s="3" t="s">
        <v>9</v>
      </c>
      <c r="D30" s="2" t="s">
        <v>34</v>
      </c>
      <c r="E30" s="13"/>
      <c r="F30" s="13"/>
      <c r="G30" s="13"/>
      <c r="H30" s="43">
        <f>(3.160777%)*('valores 2'!H28)+'valores 2'!H28</f>
        <v>0.51580388499999996</v>
      </c>
      <c r="I30" s="26"/>
      <c r="J30" s="26"/>
      <c r="K30" s="26"/>
      <c r="L30" s="26"/>
      <c r="M30" s="26"/>
      <c r="N30" s="26"/>
      <c r="O30" s="26"/>
      <c r="P30" s="26"/>
      <c r="Q30" s="26"/>
      <c r="R30" s="26"/>
      <c r="S30" s="26"/>
      <c r="T30" s="13"/>
      <c r="U30" s="13"/>
      <c r="V30" s="13"/>
      <c r="W30" s="13"/>
      <c r="X30" s="13"/>
      <c r="Y30" s="13"/>
      <c r="Z30" s="13"/>
      <c r="AA30" s="13"/>
      <c r="AB30" s="13"/>
      <c r="AC30" s="13"/>
      <c r="AD30" s="13"/>
      <c r="AE30" s="13"/>
      <c r="AF30" s="13"/>
      <c r="AG30" s="13"/>
      <c r="AH30" s="13">
        <v>4.5</v>
      </c>
      <c r="AI30" s="13">
        <v>3.43</v>
      </c>
      <c r="AJ30" s="13">
        <f>AVERAGE(AH30:AI30)</f>
        <v>3.9649999999999999</v>
      </c>
      <c r="AK30" s="13">
        <f t="shared" si="1"/>
        <v>4</v>
      </c>
      <c r="AL30" s="13">
        <f>AK30*B30</f>
        <v>8000</v>
      </c>
    </row>
    <row r="31" spans="1:38" ht="39.75" thickBot="1">
      <c r="A31" s="4">
        <v>26</v>
      </c>
      <c r="B31" s="8">
        <v>300</v>
      </c>
      <c r="C31" s="3" t="s">
        <v>9</v>
      </c>
      <c r="D31" s="2" t="s">
        <v>35</v>
      </c>
      <c r="E31" s="13"/>
      <c r="F31" s="13"/>
      <c r="G31" s="13"/>
      <c r="H31" s="43">
        <f>(3.160777%)*('valores 2'!H29)+'valores 2'!H29</f>
        <v>0.51580388499999996</v>
      </c>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43">
        <v>1.1499999999999999</v>
      </c>
      <c r="AH31" s="13">
        <v>4.5</v>
      </c>
      <c r="AI31" s="13">
        <v>3.68</v>
      </c>
      <c r="AJ31" s="13">
        <f t="shared" ref="AJ31:AJ32" si="3">AVERAGE(AH31:AI31)</f>
        <v>4.09</v>
      </c>
      <c r="AK31" s="13">
        <f t="shared" si="1"/>
        <v>4.0999999999999996</v>
      </c>
      <c r="AL31" s="13">
        <f>AK31*B31</f>
        <v>1230</v>
      </c>
    </row>
    <row r="32" spans="1:38" ht="52.5" thickBot="1">
      <c r="A32" s="4">
        <v>27</v>
      </c>
      <c r="B32" s="8">
        <v>1200</v>
      </c>
      <c r="C32" s="3" t="s">
        <v>9</v>
      </c>
      <c r="D32" s="2" t="s">
        <v>36</v>
      </c>
      <c r="E32" s="13"/>
      <c r="F32" s="13"/>
      <c r="G32" s="13"/>
      <c r="H32" s="43">
        <f>(3.160777%)*('valores 2'!H30)+'valores 2'!H30</f>
        <v>0.51580388499999996</v>
      </c>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13"/>
      <c r="AH32" s="13">
        <v>1.95</v>
      </c>
      <c r="AI32" s="13">
        <v>1.7</v>
      </c>
      <c r="AJ32" s="13">
        <f t="shared" si="3"/>
        <v>1.825</v>
      </c>
      <c r="AK32" s="13">
        <f t="shared" si="1"/>
        <v>1.8</v>
      </c>
      <c r="AL32" s="13">
        <f>AK32*B32</f>
        <v>2160</v>
      </c>
    </row>
    <row r="33" spans="1:38" ht="39.75" thickBot="1">
      <c r="A33" s="4">
        <v>28</v>
      </c>
      <c r="B33" s="8">
        <v>5000</v>
      </c>
      <c r="C33" s="3" t="s">
        <v>9</v>
      </c>
      <c r="D33" s="2" t="s">
        <v>37</v>
      </c>
      <c r="E33" s="13">
        <f>(1.149796%)*('valores 2'!E31)+'valores 2'!E31</f>
        <v>1.5071319604</v>
      </c>
      <c r="F33" s="13"/>
      <c r="G33" s="13"/>
      <c r="H33" s="13">
        <f>(3.160777%)*('valores 2'!H31)+'valores 2'!H31</f>
        <v>1.7227849759</v>
      </c>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44">
        <v>15.6</v>
      </c>
      <c r="AH33" s="44">
        <v>6.5</v>
      </c>
      <c r="AI33" s="44">
        <v>6.8</v>
      </c>
      <c r="AJ33" s="13">
        <f>AVERAGE(E33:H33)</f>
        <v>1.61495846815</v>
      </c>
      <c r="AK33" s="13">
        <f t="shared" si="1"/>
        <v>1.6</v>
      </c>
      <c r="AL33" s="13">
        <f>AK33*B33</f>
        <v>8000</v>
      </c>
    </row>
    <row r="34" spans="1:38" ht="39.75" thickBot="1">
      <c r="A34" s="4">
        <v>29</v>
      </c>
      <c r="B34" s="8">
        <v>1000</v>
      </c>
      <c r="C34" s="3" t="s">
        <v>9</v>
      </c>
      <c r="D34" s="2" t="s">
        <v>38</v>
      </c>
      <c r="E34" s="13"/>
      <c r="F34" s="13"/>
      <c r="G34" s="13"/>
      <c r="H34" s="43">
        <f>(3.160777%)*('valores 2'!H32)+'valores 2'!H32</f>
        <v>3.8582130598000002</v>
      </c>
      <c r="I34" s="26"/>
      <c r="J34" s="26"/>
      <c r="K34" s="26"/>
      <c r="L34" s="26"/>
      <c r="M34" s="26"/>
      <c r="N34" s="26"/>
      <c r="O34" s="26"/>
      <c r="P34" s="26"/>
      <c r="Q34" s="26"/>
      <c r="R34" s="26"/>
      <c r="S34" s="26"/>
      <c r="T34" s="13"/>
      <c r="U34" s="13"/>
      <c r="V34" s="13"/>
      <c r="W34" s="13"/>
      <c r="X34" s="13"/>
      <c r="Y34" s="13"/>
      <c r="Z34" s="13"/>
      <c r="AA34" s="13"/>
      <c r="AB34" s="13"/>
      <c r="AC34" s="13"/>
      <c r="AD34" s="13"/>
      <c r="AE34" s="13"/>
      <c r="AF34" s="13"/>
      <c r="AG34" s="44">
        <v>19.920000000000002</v>
      </c>
      <c r="AH34" s="13">
        <v>12.48</v>
      </c>
      <c r="AI34" s="13">
        <v>9.8000000000000007</v>
      </c>
      <c r="AJ34" s="13">
        <f>AVERAGE(AH34:AI34)</f>
        <v>11.14</v>
      </c>
      <c r="AK34" s="13">
        <f t="shared" si="1"/>
        <v>11.1</v>
      </c>
      <c r="AL34" s="13">
        <f>AK34*B34</f>
        <v>11100</v>
      </c>
    </row>
    <row r="35" spans="1:38" ht="39.75" thickBot="1">
      <c r="A35" s="4">
        <v>30</v>
      </c>
      <c r="B35" s="8">
        <v>5000</v>
      </c>
      <c r="C35" s="3" t="s">
        <v>9</v>
      </c>
      <c r="D35" s="2" t="s">
        <v>39</v>
      </c>
      <c r="E35" s="13"/>
      <c r="F35" s="13"/>
      <c r="G35" s="13"/>
      <c r="H35" s="43">
        <f>(3.160777%)*('valores 2'!H33)+'valores 2'!H33</f>
        <v>1.4855151888</v>
      </c>
      <c r="I35" s="26"/>
      <c r="J35" s="26"/>
      <c r="K35" s="26"/>
      <c r="L35" s="26"/>
      <c r="M35" s="26"/>
      <c r="N35" s="26"/>
      <c r="O35" s="26"/>
      <c r="P35" s="26"/>
      <c r="Q35" s="26"/>
      <c r="R35" s="26"/>
      <c r="S35" s="26"/>
      <c r="T35" s="13"/>
      <c r="U35" s="13"/>
      <c r="V35" s="13"/>
      <c r="W35" s="13"/>
      <c r="X35" s="13"/>
      <c r="Y35" s="13"/>
      <c r="Z35" s="13"/>
      <c r="AA35" s="13"/>
      <c r="AB35" s="13"/>
      <c r="AC35" s="13"/>
      <c r="AD35" s="13"/>
      <c r="AE35" s="13"/>
      <c r="AF35" s="13"/>
      <c r="AG35" s="44">
        <v>15.6</v>
      </c>
      <c r="AH35" s="13">
        <v>6.17</v>
      </c>
      <c r="AI35" s="13">
        <v>6.8</v>
      </c>
      <c r="AJ35" s="13">
        <f>AVERAGE(AH35:AI35)</f>
        <v>6.4849999999999994</v>
      </c>
      <c r="AK35" s="13">
        <f t="shared" si="1"/>
        <v>6.5</v>
      </c>
      <c r="AL35" s="13">
        <f>AK35*B35</f>
        <v>32500</v>
      </c>
    </row>
    <row r="36" spans="1:38" ht="52.5" thickBot="1">
      <c r="A36" s="4">
        <v>31</v>
      </c>
      <c r="B36" s="8">
        <v>5000</v>
      </c>
      <c r="C36" s="3" t="s">
        <v>9</v>
      </c>
      <c r="D36" s="2" t="s">
        <v>40</v>
      </c>
      <c r="E36" s="13"/>
      <c r="F36" s="13"/>
      <c r="G36" s="13"/>
      <c r="H36" s="43">
        <f>(3.160777%)*('valores 2'!H34)+'valores 2'!H34</f>
        <v>5.1477227722999999</v>
      </c>
      <c r="I36" s="26"/>
      <c r="J36" s="26"/>
      <c r="K36" s="26"/>
      <c r="L36" s="26"/>
      <c r="M36" s="26"/>
      <c r="N36" s="26"/>
      <c r="O36" s="26"/>
      <c r="P36" s="26"/>
      <c r="Q36" s="26"/>
      <c r="R36" s="26"/>
      <c r="S36" s="26"/>
      <c r="T36" s="13"/>
      <c r="U36" s="13"/>
      <c r="V36" s="13"/>
      <c r="W36" s="13"/>
      <c r="X36" s="13"/>
      <c r="Y36" s="13"/>
      <c r="Z36" s="13"/>
      <c r="AA36" s="13"/>
      <c r="AB36" s="13"/>
      <c r="AC36" s="13"/>
      <c r="AD36" s="13"/>
      <c r="AE36" s="13"/>
      <c r="AF36" s="13"/>
      <c r="AG36" s="13">
        <v>21.45</v>
      </c>
      <c r="AH36" s="13">
        <v>17.7</v>
      </c>
      <c r="AI36" s="13">
        <v>15.9</v>
      </c>
      <c r="AJ36" s="13">
        <f>AVERAGE(AG36:AI36)</f>
        <v>18.349999999999998</v>
      </c>
      <c r="AK36" s="13">
        <f t="shared" si="1"/>
        <v>18.399999999999999</v>
      </c>
      <c r="AL36" s="13">
        <f>AK36*B36</f>
        <v>92000</v>
      </c>
    </row>
    <row r="37" spans="1:38" ht="52.5" thickBot="1">
      <c r="A37" s="4">
        <v>32</v>
      </c>
      <c r="B37" s="8">
        <v>1000</v>
      </c>
      <c r="C37" s="3" t="s">
        <v>9</v>
      </c>
      <c r="D37" s="2" t="s">
        <v>41</v>
      </c>
      <c r="E37" s="13"/>
      <c r="F37" s="13"/>
      <c r="G37" s="13"/>
      <c r="H37" s="43">
        <f>(3.160777%)*('valores 2'!H35)+'valores 2'!H35</f>
        <v>1.7640492866999999</v>
      </c>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43">
        <v>0.92</v>
      </c>
      <c r="AH37" s="13">
        <v>15.34</v>
      </c>
      <c r="AI37" s="13">
        <v>14.8</v>
      </c>
      <c r="AJ37" s="13">
        <f>AVERAGE(AH37:AI37)</f>
        <v>15.07</v>
      </c>
      <c r="AK37" s="13">
        <f t="shared" si="1"/>
        <v>15.1</v>
      </c>
      <c r="AL37" s="13">
        <f>AK37*B37</f>
        <v>15100</v>
      </c>
    </row>
    <row r="38" spans="1:38" ht="52.5" thickBot="1">
      <c r="A38" s="4">
        <v>33</v>
      </c>
      <c r="B38" s="8">
        <v>300</v>
      </c>
      <c r="C38" s="3" t="s">
        <v>9</v>
      </c>
      <c r="D38" s="2" t="s">
        <v>42</v>
      </c>
      <c r="E38" s="13"/>
      <c r="F38" s="13"/>
      <c r="G38" s="13"/>
      <c r="H38" s="43">
        <f>(3.160777%)*('valores 2'!H36)+'valores 2'!H36</f>
        <v>9.5836361832999994</v>
      </c>
      <c r="I38" s="26"/>
      <c r="J38" s="26"/>
      <c r="K38" s="26"/>
      <c r="L38" s="26"/>
      <c r="M38" s="26"/>
      <c r="N38" s="26"/>
      <c r="O38" s="26"/>
      <c r="P38" s="26"/>
      <c r="Q38" s="26"/>
      <c r="R38" s="26"/>
      <c r="S38" s="26"/>
      <c r="T38" s="13"/>
      <c r="U38" s="13"/>
      <c r="V38" s="13"/>
      <c r="W38" s="13"/>
      <c r="X38" s="13"/>
      <c r="Y38" s="13"/>
      <c r="Z38" s="13"/>
      <c r="AA38" s="13"/>
      <c r="AB38" s="13"/>
      <c r="AC38" s="13"/>
      <c r="AD38" s="13"/>
      <c r="AE38" s="13"/>
      <c r="AF38" s="13"/>
      <c r="AG38" s="13">
        <v>35.700000000000003</v>
      </c>
      <c r="AH38" s="13">
        <v>38.75</v>
      </c>
      <c r="AI38" s="13">
        <v>32.799999999999997</v>
      </c>
      <c r="AJ38" s="13">
        <f>AVERAGE(AG38:AI38)</f>
        <v>35.75</v>
      </c>
      <c r="AK38" s="13">
        <f t="shared" si="1"/>
        <v>35.799999999999997</v>
      </c>
      <c r="AL38" s="13">
        <f>AK38*B38</f>
        <v>10740</v>
      </c>
    </row>
    <row r="39" spans="1:38" ht="39.75" thickBot="1">
      <c r="A39" s="4">
        <v>34</v>
      </c>
      <c r="B39" s="8">
        <v>60</v>
      </c>
      <c r="C39" s="3" t="s">
        <v>9</v>
      </c>
      <c r="D39" s="2" t="s">
        <v>43</v>
      </c>
      <c r="E39" s="13"/>
      <c r="F39" s="13"/>
      <c r="G39" s="13"/>
      <c r="H39" s="43">
        <f>(3.160777%)*('valores 2'!H37)+'valores 2'!H37</f>
        <v>6.1380662314999999</v>
      </c>
      <c r="I39" s="26"/>
      <c r="J39" s="26"/>
      <c r="K39" s="26"/>
      <c r="L39" s="26"/>
      <c r="M39" s="26"/>
      <c r="N39" s="26"/>
      <c r="O39" s="26"/>
      <c r="P39" s="26"/>
      <c r="Q39" s="26"/>
      <c r="R39" s="26"/>
      <c r="S39" s="26"/>
      <c r="T39" s="13"/>
      <c r="U39" s="13"/>
      <c r="V39" s="13"/>
      <c r="W39" s="13"/>
      <c r="X39" s="13"/>
      <c r="Y39" s="13"/>
      <c r="Z39" s="13"/>
      <c r="AA39" s="13"/>
      <c r="AB39" s="13"/>
      <c r="AC39" s="13"/>
      <c r="AD39" s="13"/>
      <c r="AE39" s="13"/>
      <c r="AF39" s="13"/>
      <c r="AG39" s="13">
        <v>28.8</v>
      </c>
      <c r="AH39" s="13">
        <v>17.600000000000001</v>
      </c>
      <c r="AI39" s="13">
        <v>18.5</v>
      </c>
      <c r="AJ39" s="13">
        <f>AVERAGE(AG39:AI39)</f>
        <v>21.633333333333336</v>
      </c>
      <c r="AK39" s="13">
        <f t="shared" si="1"/>
        <v>21.6</v>
      </c>
      <c r="AL39" s="13">
        <f>AK39*B39</f>
        <v>1296</v>
      </c>
    </row>
    <row r="40" spans="1:38" ht="65.25" thickBot="1">
      <c r="A40" s="4">
        <v>35</v>
      </c>
      <c r="B40" s="8">
        <v>1000</v>
      </c>
      <c r="C40" s="3" t="s">
        <v>9</v>
      </c>
      <c r="D40" s="2" t="s">
        <v>44</v>
      </c>
      <c r="E40" s="13"/>
      <c r="F40" s="13"/>
      <c r="G40" s="13"/>
      <c r="H40" s="43">
        <f>(3.160777%)*('valores 2'!H38)+'valores 2'!H38</f>
        <v>3.4249377963999996</v>
      </c>
      <c r="I40" s="26"/>
      <c r="J40" s="26"/>
      <c r="K40" s="26"/>
      <c r="L40" s="26"/>
      <c r="M40" s="26"/>
      <c r="N40" s="26"/>
      <c r="O40" s="26"/>
      <c r="P40" s="26"/>
      <c r="Q40" s="26"/>
      <c r="R40" s="26"/>
      <c r="S40" s="26"/>
      <c r="T40" s="13"/>
      <c r="U40" s="13"/>
      <c r="V40" s="13"/>
      <c r="W40" s="13"/>
      <c r="X40" s="13"/>
      <c r="Y40" s="13"/>
      <c r="Z40" s="13"/>
      <c r="AA40" s="13"/>
      <c r="AB40" s="13"/>
      <c r="AC40" s="13"/>
      <c r="AD40" s="13"/>
      <c r="AE40" s="13"/>
      <c r="AF40" s="13"/>
      <c r="AG40" s="44">
        <v>28.5</v>
      </c>
      <c r="AH40" s="13">
        <v>12.8</v>
      </c>
      <c r="AI40" s="13">
        <v>12.8</v>
      </c>
      <c r="AJ40" s="13">
        <f>AVERAGE(AH40:AI40)</f>
        <v>12.8</v>
      </c>
      <c r="AK40" s="13">
        <f t="shared" si="1"/>
        <v>12.8</v>
      </c>
      <c r="AL40" s="13">
        <f>AK40*B40</f>
        <v>12800</v>
      </c>
    </row>
    <row r="41" spans="1:38" ht="52.5" thickBot="1">
      <c r="A41" s="4">
        <v>36</v>
      </c>
      <c r="B41" s="8">
        <v>500</v>
      </c>
      <c r="C41" s="3" t="s">
        <v>9</v>
      </c>
      <c r="D41" s="2" t="s">
        <v>45</v>
      </c>
      <c r="E41" s="13"/>
      <c r="F41" s="13"/>
      <c r="G41" s="13"/>
      <c r="H41" s="43">
        <f>(3.160777%)*('valores 2'!H39)+'valores 2'!H39</f>
        <v>3.8685291374999999</v>
      </c>
      <c r="I41" s="26"/>
      <c r="J41" s="26"/>
      <c r="K41" s="26"/>
      <c r="L41" s="26"/>
      <c r="M41" s="26"/>
      <c r="N41" s="26"/>
      <c r="O41" s="26"/>
      <c r="P41" s="26"/>
      <c r="Q41" s="26"/>
      <c r="R41" s="26"/>
      <c r="S41" s="26"/>
      <c r="T41" s="13"/>
      <c r="U41" s="13"/>
      <c r="V41" s="13"/>
      <c r="W41" s="13"/>
      <c r="X41" s="13"/>
      <c r="Y41" s="13"/>
      <c r="Z41" s="13"/>
      <c r="AA41" s="13"/>
      <c r="AB41" s="13"/>
      <c r="AC41" s="13"/>
      <c r="AD41" s="13"/>
      <c r="AE41" s="13"/>
      <c r="AF41" s="13"/>
      <c r="AG41" s="13">
        <v>24.48</v>
      </c>
      <c r="AH41" s="13">
        <v>14.56</v>
      </c>
      <c r="AI41" s="13">
        <v>14.8</v>
      </c>
      <c r="AJ41" s="13">
        <f>AVERAGE(AG41:AI41)</f>
        <v>17.946666666666669</v>
      </c>
      <c r="AK41" s="13">
        <f t="shared" si="1"/>
        <v>17.899999999999999</v>
      </c>
      <c r="AL41" s="13">
        <f>AK41*B41</f>
        <v>8950</v>
      </c>
    </row>
    <row r="42" spans="1:38" ht="52.5" thickBot="1">
      <c r="A42" s="4">
        <v>37</v>
      </c>
      <c r="B42" s="8">
        <v>50</v>
      </c>
      <c r="C42" s="3" t="s">
        <v>9</v>
      </c>
      <c r="D42" s="2" t="s">
        <v>46</v>
      </c>
      <c r="E42" s="13"/>
      <c r="F42" s="13"/>
      <c r="G42" s="13"/>
      <c r="H42" s="43">
        <f>(3.160777%)*('valores 2'!H40)+'valores 2'!H40</f>
        <v>7.6648457310999998</v>
      </c>
      <c r="I42" s="26"/>
      <c r="J42" s="26"/>
      <c r="K42" s="26"/>
      <c r="L42" s="26"/>
      <c r="M42" s="26"/>
      <c r="N42" s="26"/>
      <c r="O42" s="26"/>
      <c r="P42" s="26"/>
      <c r="Q42" s="26"/>
      <c r="R42" s="26"/>
      <c r="S42" s="26"/>
      <c r="T42" s="13"/>
      <c r="U42" s="13"/>
      <c r="V42" s="13"/>
      <c r="W42" s="13"/>
      <c r="X42" s="13"/>
      <c r="Y42" s="13"/>
      <c r="Z42" s="13"/>
      <c r="AA42" s="13"/>
      <c r="AB42" s="13"/>
      <c r="AC42" s="13"/>
      <c r="AD42" s="13"/>
      <c r="AE42" s="13"/>
      <c r="AF42" s="13"/>
      <c r="AG42" s="13">
        <v>28.8</v>
      </c>
      <c r="AH42" s="13">
        <v>21.5</v>
      </c>
      <c r="AI42" s="13">
        <v>16.8</v>
      </c>
      <c r="AJ42" s="13">
        <f>AVERAGE(AG42:AI42)</f>
        <v>22.366666666666664</v>
      </c>
      <c r="AK42" s="13">
        <f t="shared" si="1"/>
        <v>22.4</v>
      </c>
      <c r="AL42" s="13">
        <f>AK42*B42</f>
        <v>1120</v>
      </c>
    </row>
    <row r="43" spans="1:38" ht="39.75" thickBot="1">
      <c r="A43" s="4">
        <v>38</v>
      </c>
      <c r="B43" s="8">
        <v>5000</v>
      </c>
      <c r="C43" s="3" t="s">
        <v>9</v>
      </c>
      <c r="D43" s="2" t="s">
        <v>47</v>
      </c>
      <c r="E43" s="13"/>
      <c r="F43" s="13"/>
      <c r="G43" s="13"/>
      <c r="H43" s="43">
        <f>(3.160777%)*('valores 2'!H41)+'valores 2'!H41</f>
        <v>1.6815206650999999</v>
      </c>
      <c r="I43" s="26"/>
      <c r="J43" s="26"/>
      <c r="K43" s="26"/>
      <c r="L43" s="26"/>
      <c r="M43" s="26"/>
      <c r="N43" s="26"/>
      <c r="O43" s="26"/>
      <c r="P43" s="26"/>
      <c r="Q43" s="26"/>
      <c r="R43" s="26"/>
      <c r="S43" s="26"/>
      <c r="T43" s="13"/>
      <c r="U43" s="13"/>
      <c r="V43" s="13"/>
      <c r="W43" s="13"/>
      <c r="X43" s="13"/>
      <c r="Y43" s="13"/>
      <c r="Z43" s="13"/>
      <c r="AA43" s="13"/>
      <c r="AB43" s="13"/>
      <c r="AC43" s="13"/>
      <c r="AD43" s="13"/>
      <c r="AE43" s="13"/>
      <c r="AF43" s="13"/>
      <c r="AG43" s="13">
        <v>6.9</v>
      </c>
      <c r="AH43" s="13">
        <v>6.3</v>
      </c>
      <c r="AI43" s="13">
        <v>6.8</v>
      </c>
      <c r="AJ43" s="13">
        <f>AVERAGE(AG43:AI43)</f>
        <v>6.666666666666667</v>
      </c>
      <c r="AK43" s="13">
        <f t="shared" si="1"/>
        <v>6.7</v>
      </c>
      <c r="AL43" s="13">
        <f>AK43*B43</f>
        <v>33500</v>
      </c>
    </row>
    <row r="44" spans="1:38" ht="39.75" thickBot="1">
      <c r="A44" s="4">
        <v>39</v>
      </c>
      <c r="B44" s="8">
        <v>5000</v>
      </c>
      <c r="C44" s="3" t="s">
        <v>9</v>
      </c>
      <c r="D44" s="2" t="s">
        <v>48</v>
      </c>
      <c r="E44" s="13"/>
      <c r="F44" s="13"/>
      <c r="G44" s="13"/>
      <c r="H44" s="13">
        <f>(3.160777%)*('valores 2'!H42)+'valores 2'!H42</f>
        <v>0.1134768547</v>
      </c>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v>0.18</v>
      </c>
      <c r="AH44" s="44">
        <v>0.77</v>
      </c>
      <c r="AI44" s="44">
        <v>0.68</v>
      </c>
      <c r="AJ44" s="13">
        <f>AVERAGE(AG44,H44)</f>
        <v>0.14673842735000001</v>
      </c>
      <c r="AK44" s="13">
        <f t="shared" si="1"/>
        <v>0.1</v>
      </c>
      <c r="AL44" s="13">
        <f>AK44*B44</f>
        <v>500</v>
      </c>
    </row>
    <row r="45" spans="1:38" s="33" customFormat="1" ht="52.5" thickBot="1">
      <c r="A45" s="29">
        <v>40</v>
      </c>
      <c r="B45" s="30">
        <v>20000</v>
      </c>
      <c r="C45" s="31" t="s">
        <v>9</v>
      </c>
      <c r="D45" s="32" t="s">
        <v>261</v>
      </c>
      <c r="E45" s="28"/>
      <c r="F45" s="28"/>
      <c r="G45" s="28"/>
      <c r="H45" s="28"/>
      <c r="I45" s="28"/>
      <c r="J45" s="28"/>
      <c r="K45" s="28"/>
      <c r="L45" s="28"/>
      <c r="M45" s="28"/>
      <c r="N45" s="28"/>
      <c r="O45" s="28"/>
      <c r="P45" s="28"/>
      <c r="Q45" s="28"/>
      <c r="R45" s="28"/>
      <c r="S45" s="28"/>
      <c r="T45" s="28"/>
      <c r="U45" s="28"/>
      <c r="V45" s="28"/>
      <c r="W45" s="28"/>
      <c r="X45" s="43">
        <v>0.19</v>
      </c>
      <c r="Y45" s="43"/>
      <c r="Z45" s="43"/>
      <c r="AA45" s="28">
        <v>0.36</v>
      </c>
      <c r="AB45" s="28"/>
      <c r="AC45" s="28"/>
      <c r="AD45" s="28"/>
      <c r="AE45" s="44">
        <v>0.79</v>
      </c>
      <c r="AF45" s="44">
        <v>1.169</v>
      </c>
      <c r="AG45" s="28"/>
      <c r="AH45" s="28"/>
      <c r="AI45" s="28">
        <v>0.39</v>
      </c>
      <c r="AJ45" s="28">
        <f>AVERAGE(AA45:AC45)</f>
        <v>0.36</v>
      </c>
      <c r="AK45" s="13">
        <f t="shared" si="1"/>
        <v>0.4</v>
      </c>
      <c r="AL45" s="13">
        <f>AK45*B45</f>
        <v>8000</v>
      </c>
    </row>
    <row r="46" spans="1:38" ht="52.5" thickBot="1">
      <c r="A46" s="4">
        <v>41</v>
      </c>
      <c r="B46" s="8">
        <v>5000</v>
      </c>
      <c r="C46" s="3" t="s">
        <v>9</v>
      </c>
      <c r="D46" s="2" t="s">
        <v>49</v>
      </c>
      <c r="E46" s="13"/>
      <c r="F46" s="13"/>
      <c r="G46" s="13"/>
      <c r="H46" s="43">
        <f>(3.160777%)*('valores 2'!H43)+'valores 2'!H43</f>
        <v>0.13410901010000001</v>
      </c>
      <c r="I46" s="26"/>
      <c r="J46" s="26"/>
      <c r="K46" s="26"/>
      <c r="L46" s="26"/>
      <c r="M46" s="26"/>
      <c r="N46" s="26"/>
      <c r="O46" s="26"/>
      <c r="P46" s="26"/>
      <c r="Q46" s="26"/>
      <c r="R46" s="26"/>
      <c r="S46" s="26"/>
      <c r="T46" s="13"/>
      <c r="U46" s="13"/>
      <c r="V46" s="13"/>
      <c r="W46" s="13"/>
      <c r="X46" s="13"/>
      <c r="Y46" s="13"/>
      <c r="Z46" s="13"/>
      <c r="AA46" s="13"/>
      <c r="AB46" s="13"/>
      <c r="AC46" s="13"/>
      <c r="AD46" s="13"/>
      <c r="AE46" s="13"/>
      <c r="AF46" s="13"/>
      <c r="AG46" s="13">
        <v>0.48</v>
      </c>
      <c r="AH46" s="13">
        <v>0.63</v>
      </c>
      <c r="AI46" s="13">
        <v>0.8</v>
      </c>
      <c r="AJ46" s="13">
        <f>AVERAGE(AG46:AI46)</f>
        <v>0.6366666666666666</v>
      </c>
      <c r="AK46" s="13">
        <f t="shared" si="1"/>
        <v>0.6</v>
      </c>
      <c r="AL46" s="13">
        <f>AK46*B46</f>
        <v>3000</v>
      </c>
    </row>
    <row r="47" spans="1:38" ht="39.75" thickBot="1">
      <c r="A47" s="4">
        <v>42</v>
      </c>
      <c r="B47" s="8">
        <v>5000</v>
      </c>
      <c r="C47" s="3" t="s">
        <v>9</v>
      </c>
      <c r="D47" s="2" t="s">
        <v>50</v>
      </c>
      <c r="E47" s="13"/>
      <c r="F47" s="13"/>
      <c r="G47" s="13"/>
      <c r="H47" s="13">
        <f>(3.160777%)*('valores 2'!H44)+'valores 2'!H44</f>
        <v>0.29916625329999996</v>
      </c>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43">
        <v>0.14000000000000001</v>
      </c>
      <c r="AH47" s="13">
        <v>0.56000000000000005</v>
      </c>
      <c r="AI47" s="13">
        <v>0.48</v>
      </c>
      <c r="AJ47" s="13">
        <f>AVERAGE(AH47:AI47,H47)</f>
        <v>0.44638875109999998</v>
      </c>
      <c r="AK47" s="13">
        <f t="shared" si="1"/>
        <v>0.4</v>
      </c>
      <c r="AL47" s="13">
        <f>AK47*B47</f>
        <v>2000</v>
      </c>
    </row>
    <row r="48" spans="1:38" ht="39.75" thickBot="1">
      <c r="A48" s="4">
        <v>43</v>
      </c>
      <c r="B48" s="8">
        <v>3500</v>
      </c>
      <c r="C48" s="3" t="s">
        <v>9</v>
      </c>
      <c r="D48" s="2" t="s">
        <v>51</v>
      </c>
      <c r="E48" s="13"/>
      <c r="F48" s="13"/>
      <c r="G48" s="13"/>
      <c r="H48" s="13">
        <f>(3.160777%)*('valores 2'!H45)+'valores 2'!H45</f>
        <v>0.60864858430000002</v>
      </c>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43">
        <v>0.34</v>
      </c>
      <c r="AH48" s="13">
        <v>0.89</v>
      </c>
      <c r="AI48" s="13">
        <v>0.75</v>
      </c>
      <c r="AJ48" s="13">
        <f>AVERAGE(AH48:AI48,H48)</f>
        <v>0.74954952810000008</v>
      </c>
      <c r="AK48" s="13">
        <f t="shared" si="1"/>
        <v>0.7</v>
      </c>
      <c r="AL48" s="13">
        <f>AK48*B48</f>
        <v>2450</v>
      </c>
    </row>
    <row r="49" spans="1:38" ht="52.5" thickBot="1">
      <c r="A49" s="4">
        <v>44</v>
      </c>
      <c r="B49" s="8">
        <v>550</v>
      </c>
      <c r="C49" s="3" t="s">
        <v>9</v>
      </c>
      <c r="D49" s="2" t="s">
        <v>52</v>
      </c>
      <c r="E49" s="13"/>
      <c r="F49" s="13"/>
      <c r="G49" s="13"/>
      <c r="H49" s="13">
        <f>(3.160777%)*('valores 2'!H46)+'valores 2'!H46</f>
        <v>0.50548780729999998</v>
      </c>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v>0.32</v>
      </c>
      <c r="AH49" s="44">
        <v>1.65</v>
      </c>
      <c r="AI49" s="44">
        <v>1.48</v>
      </c>
      <c r="AJ49" s="13">
        <f>AVERAGE(AG49,H49)</f>
        <v>0.41274390365000002</v>
      </c>
      <c r="AK49" s="13">
        <f t="shared" si="1"/>
        <v>0.4</v>
      </c>
      <c r="AL49" s="13">
        <f>AK49*B49</f>
        <v>220</v>
      </c>
    </row>
    <row r="50" spans="1:38" ht="52.5" thickBot="1">
      <c r="A50" s="4">
        <v>45</v>
      </c>
      <c r="B50" s="8">
        <v>550</v>
      </c>
      <c r="C50" s="3" t="s">
        <v>9</v>
      </c>
      <c r="D50" s="2" t="s">
        <v>53</v>
      </c>
      <c r="E50" s="13"/>
      <c r="F50" s="13"/>
      <c r="G50" s="13"/>
      <c r="H50" s="43">
        <f>(3.160777%)*('valores 2'!H47)+'valores 2'!H47</f>
        <v>0.618964662</v>
      </c>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43">
        <v>0.32</v>
      </c>
      <c r="AH50" s="13">
        <v>1.85</v>
      </c>
      <c r="AI50" s="13">
        <v>1.48</v>
      </c>
      <c r="AJ50" s="13">
        <f>AVERAGE(AH50:AI50)</f>
        <v>1.665</v>
      </c>
      <c r="AK50" s="13">
        <f t="shared" si="1"/>
        <v>1.7</v>
      </c>
      <c r="AL50" s="13">
        <f>AK50*B50</f>
        <v>935</v>
      </c>
    </row>
    <row r="51" spans="1:38" ht="168" customHeight="1" thickBot="1">
      <c r="A51" s="4">
        <v>46</v>
      </c>
      <c r="B51" s="8">
        <v>1500</v>
      </c>
      <c r="C51" s="3" t="s">
        <v>9</v>
      </c>
      <c r="D51" s="2" t="s">
        <v>54</v>
      </c>
      <c r="E51" s="13"/>
      <c r="F51" s="13"/>
      <c r="G51" s="13"/>
      <c r="H51" s="43">
        <f>(3.160777%)*('valores 2'!H48)+'valores 2'!H48</f>
        <v>8.7686660449999998</v>
      </c>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v>43.9</v>
      </c>
      <c r="AH51" s="13">
        <v>97</v>
      </c>
      <c r="AI51" s="13">
        <v>87</v>
      </c>
      <c r="AJ51" s="13">
        <f>AVERAGE(AH51:AI51)</f>
        <v>92</v>
      </c>
      <c r="AK51" s="13">
        <f t="shared" si="1"/>
        <v>92</v>
      </c>
      <c r="AL51" s="13">
        <f>AK51*B51</f>
        <v>138000</v>
      </c>
    </row>
    <row r="52" spans="1:38" ht="141.75" thickBot="1">
      <c r="A52" s="4">
        <v>47</v>
      </c>
      <c r="B52" s="8">
        <v>500</v>
      </c>
      <c r="C52" s="3" t="s">
        <v>9</v>
      </c>
      <c r="D52" s="2" t="s">
        <v>55</v>
      </c>
      <c r="E52" s="13">
        <f>(1.149796%)*('valores 2'!E49)+'valores 2'!E49</f>
        <v>4.1370266563999998</v>
      </c>
      <c r="F52" s="13"/>
      <c r="G52" s="13"/>
      <c r="H52" s="13">
        <f>(3.160777%)*('valores 2'!H49)+'valores 2'!H49</f>
        <v>7.2006222346000008</v>
      </c>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44">
        <v>13.44</v>
      </c>
      <c r="AH52" s="43">
        <v>1.1100000000000001</v>
      </c>
      <c r="AI52" s="44">
        <v>99.8</v>
      </c>
      <c r="AJ52" s="13">
        <f>AVERAGE(E52:H52)</f>
        <v>5.6688244455000003</v>
      </c>
      <c r="AK52" s="13">
        <f t="shared" si="1"/>
        <v>5.7</v>
      </c>
      <c r="AL52" s="13">
        <f>AK52*B52</f>
        <v>2850</v>
      </c>
    </row>
    <row r="53" spans="1:38" ht="52.5" thickBot="1">
      <c r="A53" s="4">
        <v>48</v>
      </c>
      <c r="B53" s="8">
        <v>1000</v>
      </c>
      <c r="C53" s="3" t="s">
        <v>9</v>
      </c>
      <c r="D53" s="2" t="s">
        <v>56</v>
      </c>
      <c r="E53" s="13"/>
      <c r="F53" s="13"/>
      <c r="G53" s="13"/>
      <c r="H53" s="43">
        <f>(3.160777%)*('valores 2'!H50)+'valores 2'!H50</f>
        <v>0.14442508780000002</v>
      </c>
      <c r="I53" s="26"/>
      <c r="J53" s="26"/>
      <c r="K53" s="26"/>
      <c r="L53" s="26"/>
      <c r="M53" s="26"/>
      <c r="N53" s="26"/>
      <c r="O53" s="26"/>
      <c r="P53" s="26"/>
      <c r="Q53" s="26"/>
      <c r="R53" s="26"/>
      <c r="S53" s="26"/>
      <c r="T53" s="13"/>
      <c r="U53" s="13"/>
      <c r="V53" s="13"/>
      <c r="W53" s="13"/>
      <c r="X53" s="13"/>
      <c r="Y53" s="13"/>
      <c r="Z53" s="13"/>
      <c r="AA53" s="13"/>
      <c r="AB53" s="13"/>
      <c r="AC53" s="13"/>
      <c r="AD53" s="13"/>
      <c r="AE53" s="13"/>
      <c r="AF53" s="13"/>
      <c r="AG53" s="43">
        <v>0.56000000000000005</v>
      </c>
      <c r="AH53" s="13">
        <v>1.1100000000000001</v>
      </c>
      <c r="AI53" s="13">
        <v>0.95</v>
      </c>
      <c r="AJ53" s="13">
        <f>AVERAGE(AH53:AI53)</f>
        <v>1.03</v>
      </c>
      <c r="AK53" s="13">
        <f t="shared" si="1"/>
        <v>1</v>
      </c>
      <c r="AL53" s="13">
        <f>AK53*B53</f>
        <v>1000</v>
      </c>
    </row>
    <row r="54" spans="1:38" ht="65.25" thickBot="1">
      <c r="A54" s="4">
        <v>49</v>
      </c>
      <c r="B54" s="8">
        <v>1000</v>
      </c>
      <c r="C54" s="3" t="s">
        <v>9</v>
      </c>
      <c r="D54" s="2" t="s">
        <v>57</v>
      </c>
      <c r="E54" s="13"/>
      <c r="F54" s="13"/>
      <c r="G54" s="13"/>
      <c r="H54" s="43">
        <f>(3.160777%)*('valores 2'!H51)+'valores 2'!H51</f>
        <v>0.58801642889999994</v>
      </c>
      <c r="I54" s="26"/>
      <c r="J54" s="26"/>
      <c r="K54" s="26"/>
      <c r="L54" s="26"/>
      <c r="M54" s="26"/>
      <c r="N54" s="26"/>
      <c r="O54" s="26"/>
      <c r="P54" s="26"/>
      <c r="Q54" s="26"/>
      <c r="R54" s="26"/>
      <c r="S54" s="26"/>
      <c r="T54" s="13"/>
      <c r="U54" s="13"/>
      <c r="V54" s="13"/>
      <c r="W54" s="13"/>
      <c r="X54" s="13"/>
      <c r="Y54" s="13"/>
      <c r="Z54" s="13"/>
      <c r="AA54" s="13"/>
      <c r="AB54" s="13"/>
      <c r="AC54" s="13"/>
      <c r="AD54" s="13"/>
      <c r="AE54" s="13"/>
      <c r="AF54" s="13"/>
      <c r="AG54" s="13"/>
      <c r="AH54" s="13">
        <v>2.1</v>
      </c>
      <c r="AI54" s="13">
        <v>1.9</v>
      </c>
      <c r="AJ54" s="13">
        <f t="shared" ref="AJ54:AJ57" si="4">AVERAGE(AH54:AI54)</f>
        <v>2</v>
      </c>
      <c r="AK54" s="13">
        <f t="shared" si="1"/>
        <v>2</v>
      </c>
      <c r="AL54" s="13">
        <f>AK54*B54</f>
        <v>2000</v>
      </c>
    </row>
    <row r="55" spans="1:38" ht="52.5" thickBot="1">
      <c r="A55" s="4">
        <v>50</v>
      </c>
      <c r="B55" s="8">
        <v>15000</v>
      </c>
      <c r="C55" s="3" t="s">
        <v>9</v>
      </c>
      <c r="D55" s="2" t="s">
        <v>58</v>
      </c>
      <c r="E55" s="13"/>
      <c r="F55" s="13"/>
      <c r="G55" s="13"/>
      <c r="H55" s="43">
        <f>(3.160777%)*('valores 2'!H52)+'valores 2'!H52</f>
        <v>0.51580388499999996</v>
      </c>
      <c r="I55" s="26"/>
      <c r="J55" s="26"/>
      <c r="K55" s="26"/>
      <c r="L55" s="26"/>
      <c r="M55" s="26"/>
      <c r="N55" s="26"/>
      <c r="O55" s="26"/>
      <c r="P55" s="26"/>
      <c r="Q55" s="26"/>
      <c r="R55" s="26"/>
      <c r="S55" s="26"/>
      <c r="T55" s="13"/>
      <c r="U55" s="13"/>
      <c r="V55" s="13"/>
      <c r="W55" s="13"/>
      <c r="X55" s="13"/>
      <c r="Y55" s="13"/>
      <c r="Z55" s="13"/>
      <c r="AA55" s="13"/>
      <c r="AB55" s="13"/>
      <c r="AC55" s="13"/>
      <c r="AD55" s="13"/>
      <c r="AE55" s="13"/>
      <c r="AF55" s="13"/>
      <c r="AG55" s="13"/>
      <c r="AH55" s="13">
        <v>2.15</v>
      </c>
      <c r="AI55" s="13">
        <v>1.75</v>
      </c>
      <c r="AJ55" s="13">
        <f t="shared" si="4"/>
        <v>1.95</v>
      </c>
      <c r="AK55" s="13">
        <f t="shared" si="1"/>
        <v>2</v>
      </c>
      <c r="AL55" s="13">
        <f>AK55*B55</f>
        <v>30000</v>
      </c>
    </row>
    <row r="56" spans="1:38" ht="78" thickBot="1">
      <c r="A56" s="4">
        <v>51</v>
      </c>
      <c r="B56" s="8">
        <v>6000</v>
      </c>
      <c r="C56" s="3" t="s">
        <v>9</v>
      </c>
      <c r="D56" s="2" t="s">
        <v>59</v>
      </c>
      <c r="E56" s="13"/>
      <c r="F56" s="13"/>
      <c r="G56" s="13"/>
      <c r="H56" s="43">
        <f>(3.160777%)*('valores 2'!H53)+'valores 2'!H53</f>
        <v>1.5370955772999999</v>
      </c>
      <c r="I56" s="26"/>
      <c r="J56" s="26"/>
      <c r="K56" s="26"/>
      <c r="L56" s="26"/>
      <c r="M56" s="26"/>
      <c r="N56" s="26"/>
      <c r="O56" s="26"/>
      <c r="P56" s="26"/>
      <c r="Q56" s="26"/>
      <c r="R56" s="26"/>
      <c r="S56" s="26"/>
      <c r="T56" s="13"/>
      <c r="U56" s="13"/>
      <c r="V56" s="13"/>
      <c r="W56" s="13"/>
      <c r="X56" s="13"/>
      <c r="Y56" s="13"/>
      <c r="Z56" s="13"/>
      <c r="AA56" s="13"/>
      <c r="AB56" s="13"/>
      <c r="AC56" s="13"/>
      <c r="AD56" s="13"/>
      <c r="AE56" s="13"/>
      <c r="AF56" s="13"/>
      <c r="AG56" s="13"/>
      <c r="AH56" s="13">
        <v>11.6</v>
      </c>
      <c r="AI56" s="13">
        <v>9.5</v>
      </c>
      <c r="AJ56" s="13">
        <f t="shared" si="4"/>
        <v>10.55</v>
      </c>
      <c r="AK56" s="13">
        <f t="shared" si="1"/>
        <v>10.6</v>
      </c>
      <c r="AL56" s="13">
        <f>AK56*B56</f>
        <v>63600</v>
      </c>
    </row>
    <row r="57" spans="1:38" ht="90.75" thickBot="1">
      <c r="A57" s="4">
        <v>52</v>
      </c>
      <c r="B57" s="8">
        <v>6000</v>
      </c>
      <c r="C57" s="3" t="s">
        <v>9</v>
      </c>
      <c r="D57" s="2" t="s">
        <v>60</v>
      </c>
      <c r="E57" s="13"/>
      <c r="F57" s="13"/>
      <c r="G57" s="13"/>
      <c r="H57" s="43">
        <f>(3.160777%)*('valores 2'!H54)+'valores 2'!H54</f>
        <v>1.5370955772999999</v>
      </c>
      <c r="I57" s="26"/>
      <c r="J57" s="26"/>
      <c r="K57" s="26"/>
      <c r="L57" s="26"/>
      <c r="M57" s="26"/>
      <c r="N57" s="26"/>
      <c r="O57" s="26"/>
      <c r="P57" s="26"/>
      <c r="Q57" s="26"/>
      <c r="R57" s="26"/>
      <c r="S57" s="26"/>
      <c r="T57" s="13"/>
      <c r="U57" s="13"/>
      <c r="V57" s="13"/>
      <c r="W57" s="13"/>
      <c r="X57" s="13"/>
      <c r="Y57" s="13"/>
      <c r="Z57" s="13"/>
      <c r="AA57" s="13"/>
      <c r="AB57" s="13"/>
      <c r="AC57" s="13"/>
      <c r="AD57" s="13"/>
      <c r="AE57" s="13"/>
      <c r="AF57" s="13"/>
      <c r="AG57" s="13"/>
      <c r="AH57" s="13">
        <v>11.6</v>
      </c>
      <c r="AI57" s="13">
        <v>9.5</v>
      </c>
      <c r="AJ57" s="13">
        <f t="shared" si="4"/>
        <v>10.55</v>
      </c>
      <c r="AK57" s="13">
        <f t="shared" si="1"/>
        <v>10.6</v>
      </c>
      <c r="AL57" s="13">
        <f>AK57*B57</f>
        <v>63600</v>
      </c>
    </row>
    <row r="58" spans="1:38" ht="52.5" thickBot="1">
      <c r="A58" s="4">
        <v>53</v>
      </c>
      <c r="B58" s="8">
        <v>16050</v>
      </c>
      <c r="C58" s="3" t="s">
        <v>9</v>
      </c>
      <c r="D58" s="2" t="s">
        <v>61</v>
      </c>
      <c r="E58" s="13"/>
      <c r="F58" s="13"/>
      <c r="G58" s="13"/>
      <c r="H58" s="13">
        <f>(3.160777%)*('valores 2'!H55)+'valores 2'!H55</f>
        <v>0.25790194249999998</v>
      </c>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v>0.42</v>
      </c>
      <c r="AH58" s="44">
        <v>0.98</v>
      </c>
      <c r="AI58" s="44">
        <v>1.78</v>
      </c>
      <c r="AJ58" s="13">
        <f>AVERAGE(AG58,H58)</f>
        <v>0.33895097124999995</v>
      </c>
      <c r="AK58" s="13">
        <f t="shared" si="1"/>
        <v>0.3</v>
      </c>
      <c r="AL58" s="13">
        <f>AK58*B58</f>
        <v>4815</v>
      </c>
    </row>
    <row r="59" spans="1:38" ht="27" thickBot="1">
      <c r="A59" s="4">
        <v>54</v>
      </c>
      <c r="B59" s="8">
        <v>16000</v>
      </c>
      <c r="C59" s="3" t="s">
        <v>9</v>
      </c>
      <c r="D59" s="2" t="s">
        <v>62</v>
      </c>
      <c r="E59" s="13"/>
      <c r="F59" s="13"/>
      <c r="G59" s="13"/>
      <c r="H59" s="13">
        <f>(3.160777%)*('valores 2'!H56)+'valores 2'!H56</f>
        <v>0.25790194249999998</v>
      </c>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v>0.42</v>
      </c>
      <c r="AH59" s="44">
        <v>0.91</v>
      </c>
      <c r="AI59" s="44">
        <v>1.78</v>
      </c>
      <c r="AJ59" s="13">
        <f>AVERAGE(AG59,H59)</f>
        <v>0.33895097124999995</v>
      </c>
      <c r="AK59" s="13">
        <f t="shared" si="1"/>
        <v>0.3</v>
      </c>
      <c r="AL59" s="13">
        <f>AK59*B59</f>
        <v>4800</v>
      </c>
    </row>
    <row r="60" spans="1:38" ht="65.25" thickBot="1">
      <c r="A60" s="4">
        <v>55</v>
      </c>
      <c r="B60" s="8">
        <v>8200</v>
      </c>
      <c r="C60" s="3" t="s">
        <v>9</v>
      </c>
      <c r="D60" s="2" t="s">
        <v>63</v>
      </c>
      <c r="E60" s="13"/>
      <c r="F60" s="13"/>
      <c r="G60" s="13"/>
      <c r="H60" s="43">
        <f>(3.160777%)*('valores 2'!H57)+'valores 2'!H57</f>
        <v>1.4339348002999999</v>
      </c>
      <c r="I60" s="26"/>
      <c r="J60" s="26"/>
      <c r="K60" s="26"/>
      <c r="L60" s="26"/>
      <c r="M60" s="26"/>
      <c r="N60" s="26"/>
      <c r="O60" s="26"/>
      <c r="P60" s="26"/>
      <c r="Q60" s="26"/>
      <c r="R60" s="26"/>
      <c r="S60" s="26"/>
      <c r="T60" s="13"/>
      <c r="U60" s="13"/>
      <c r="V60" s="13"/>
      <c r="W60" s="13"/>
      <c r="X60" s="13"/>
      <c r="Y60" s="13"/>
      <c r="Z60" s="13"/>
      <c r="AA60" s="13"/>
      <c r="AB60" s="13"/>
      <c r="AC60" s="13"/>
      <c r="AD60" s="13"/>
      <c r="AE60" s="13"/>
      <c r="AF60" s="13"/>
      <c r="AG60" s="13"/>
      <c r="AH60" s="13">
        <v>12.8</v>
      </c>
      <c r="AI60" s="13">
        <v>9.8000000000000007</v>
      </c>
      <c r="AJ60" s="13">
        <f>AVERAGE(AH60:AI60)</f>
        <v>11.3</v>
      </c>
      <c r="AK60" s="13">
        <f t="shared" si="1"/>
        <v>11.3</v>
      </c>
      <c r="AL60" s="13">
        <f>AK60*B60</f>
        <v>92660</v>
      </c>
    </row>
    <row r="61" spans="1:38" ht="26.25" customHeight="1" thickBot="1">
      <c r="A61" s="50" t="s">
        <v>244</v>
      </c>
      <c r="B61" s="51"/>
      <c r="C61" s="51"/>
      <c r="D61" s="52"/>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row>
    <row r="62" spans="1:38" ht="52.5" thickBot="1">
      <c r="A62" s="4">
        <v>56</v>
      </c>
      <c r="B62" s="8">
        <v>2805</v>
      </c>
      <c r="C62" s="3" t="s">
        <v>9</v>
      </c>
      <c r="D62" s="2" t="s">
        <v>64</v>
      </c>
      <c r="E62" s="13"/>
      <c r="F62" s="13"/>
      <c r="G62" s="13"/>
      <c r="H62" s="13">
        <f>(3.160777%)*('valores 2'!H59)+'valores 2'!H59</f>
        <v>1.8362618306</v>
      </c>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v>2.2999999999999998</v>
      </c>
      <c r="AH62" s="43">
        <v>9.1</v>
      </c>
      <c r="AI62" s="43">
        <v>9.9</v>
      </c>
      <c r="AJ62" s="13">
        <f>AVERAGE(AG62,H62)</f>
        <v>2.0681309152999998</v>
      </c>
      <c r="AK62" s="13">
        <f t="shared" si="1"/>
        <v>2.1</v>
      </c>
      <c r="AL62" s="13">
        <f>AK62*B62</f>
        <v>5890.5</v>
      </c>
    </row>
    <row r="63" spans="1:38" ht="65.25" thickBot="1">
      <c r="A63" s="4">
        <v>57</v>
      </c>
      <c r="B63" s="8">
        <v>2850</v>
      </c>
      <c r="C63" s="3" t="s">
        <v>9</v>
      </c>
      <c r="D63" s="2" t="s">
        <v>65</v>
      </c>
      <c r="E63" s="13"/>
      <c r="F63" s="13"/>
      <c r="G63" s="13"/>
      <c r="H63" s="13">
        <f>(3.160777%)*('valores 2'!H60)+'valores 2'!H60</f>
        <v>2.8678696005999997</v>
      </c>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v>2.98</v>
      </c>
      <c r="AH63" s="43">
        <v>9.1999999999999993</v>
      </c>
      <c r="AI63" s="43">
        <v>11</v>
      </c>
      <c r="AJ63" s="13">
        <f>AVERAGE(AG63,H63)</f>
        <v>2.9239348002999996</v>
      </c>
      <c r="AK63" s="13">
        <f t="shared" si="1"/>
        <v>2.9</v>
      </c>
      <c r="AL63" s="13">
        <f>AK63*B63</f>
        <v>8265</v>
      </c>
    </row>
    <row r="64" spans="1:38" ht="52.5" thickBot="1">
      <c r="A64" s="4">
        <v>58</v>
      </c>
      <c r="B64" s="8">
        <v>4200</v>
      </c>
      <c r="C64" s="3" t="s">
        <v>9</v>
      </c>
      <c r="D64" s="2" t="s">
        <v>66</v>
      </c>
      <c r="E64" s="13"/>
      <c r="F64" s="13"/>
      <c r="G64" s="13"/>
      <c r="H64" s="43">
        <f>(3.160777%)*('valores 2'!H61)+'valores 2'!H61</f>
        <v>1.0212916922999999</v>
      </c>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43">
        <v>0.18</v>
      </c>
      <c r="AH64" s="13">
        <v>2.97</v>
      </c>
      <c r="AI64" s="13">
        <v>2.48</v>
      </c>
      <c r="AJ64" s="13">
        <f>AVERAGE(AH64:AI64)</f>
        <v>2.7250000000000001</v>
      </c>
      <c r="AK64" s="13">
        <f t="shared" si="1"/>
        <v>2.7</v>
      </c>
      <c r="AL64" s="13">
        <f>AK64*B64</f>
        <v>11340</v>
      </c>
    </row>
    <row r="65" spans="1:38" ht="65.25" thickBot="1">
      <c r="A65" s="4">
        <v>59</v>
      </c>
      <c r="B65" s="8">
        <v>6655</v>
      </c>
      <c r="C65" s="3" t="s">
        <v>9</v>
      </c>
      <c r="D65" s="2" t="s">
        <v>67</v>
      </c>
      <c r="E65" s="13"/>
      <c r="F65" s="13"/>
      <c r="G65" s="13"/>
      <c r="H65" s="43">
        <f>(3.160777%)*('valores 2'!H62)+'valores 2'!H62</f>
        <v>1.0212916922999999</v>
      </c>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43">
        <v>0.56999999999999995</v>
      </c>
      <c r="AH65" s="13">
        <v>3.49</v>
      </c>
      <c r="AI65" s="13">
        <v>2.98</v>
      </c>
      <c r="AJ65" s="13">
        <f>AVERAGE(AH65:AI65)</f>
        <v>3.2350000000000003</v>
      </c>
      <c r="AK65" s="13">
        <f t="shared" si="1"/>
        <v>3.2</v>
      </c>
      <c r="AL65" s="13">
        <f>AK65*B65</f>
        <v>21296</v>
      </c>
    </row>
    <row r="66" spans="1:38" ht="52.5" thickBot="1">
      <c r="A66" s="4">
        <v>60</v>
      </c>
      <c r="B66" s="8">
        <v>5500</v>
      </c>
      <c r="C66" s="3" t="s">
        <v>9</v>
      </c>
      <c r="D66" s="2" t="s">
        <v>68</v>
      </c>
      <c r="E66" s="13"/>
      <c r="F66" s="13"/>
      <c r="G66" s="13"/>
      <c r="H66" s="13">
        <f>(3.160777%)*('valores 2'!H63)+'valores 2'!H63</f>
        <v>1.0212916922999999</v>
      </c>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v>1.1200000000000001</v>
      </c>
      <c r="AH66" s="44">
        <v>4.3</v>
      </c>
      <c r="AI66" s="44">
        <v>3.48</v>
      </c>
      <c r="AJ66" s="13">
        <f>AVERAGE(AG66,H66)</f>
        <v>1.0706458461500001</v>
      </c>
      <c r="AK66" s="13">
        <f t="shared" si="1"/>
        <v>1.1000000000000001</v>
      </c>
      <c r="AL66" s="13">
        <f>AK66*B66</f>
        <v>6050.0000000000009</v>
      </c>
    </row>
    <row r="67" spans="1:38" ht="52.5" thickBot="1">
      <c r="A67" s="4">
        <v>61</v>
      </c>
      <c r="B67" s="8">
        <v>3500</v>
      </c>
      <c r="C67" s="3" t="s">
        <v>9</v>
      </c>
      <c r="D67" s="2" t="s">
        <v>69</v>
      </c>
      <c r="E67" s="13"/>
      <c r="F67" s="13"/>
      <c r="G67" s="13"/>
      <c r="H67" s="13">
        <f>(3.160777%)*('valores 2'!H64)+'valores 2'!H64</f>
        <v>1.1141363916</v>
      </c>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v>1.3</v>
      </c>
      <c r="AH67" s="44">
        <v>5.9</v>
      </c>
      <c r="AI67" s="44">
        <v>4.78</v>
      </c>
      <c r="AJ67" s="13">
        <f>AVERAGE(AG67,H67)</f>
        <v>1.2070681958</v>
      </c>
      <c r="AK67" s="13">
        <f t="shared" si="1"/>
        <v>1.2</v>
      </c>
      <c r="AL67" s="13">
        <f>AK67*B67</f>
        <v>4200</v>
      </c>
    </row>
    <row r="68" spans="1:38" ht="27" thickBot="1">
      <c r="A68" s="4">
        <v>62</v>
      </c>
      <c r="B68" s="8">
        <v>1300</v>
      </c>
      <c r="C68" s="3" t="s">
        <v>9</v>
      </c>
      <c r="D68" s="2" t="s">
        <v>70</v>
      </c>
      <c r="E68" s="13"/>
      <c r="F68" s="13"/>
      <c r="G68" s="13"/>
      <c r="H68" s="13">
        <f>(3.160777%)*('valores 2'!H65)+'valores 2'!H65</f>
        <v>8.1187531498999999</v>
      </c>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43">
        <v>1.27</v>
      </c>
      <c r="AH68" s="13">
        <v>9.1</v>
      </c>
      <c r="AI68" s="13">
        <v>9.9</v>
      </c>
      <c r="AJ68" s="13">
        <f>AVERAGE(AH68:AI68,H68)</f>
        <v>9.0395843833000011</v>
      </c>
      <c r="AK68" s="13">
        <f t="shared" si="1"/>
        <v>9</v>
      </c>
      <c r="AL68" s="13">
        <f>AK68*B68</f>
        <v>11700</v>
      </c>
    </row>
    <row r="69" spans="1:38" ht="15.75" thickBot="1">
      <c r="A69" s="4">
        <v>63</v>
      </c>
      <c r="B69" s="8">
        <v>1020</v>
      </c>
      <c r="C69" s="3" t="s">
        <v>71</v>
      </c>
      <c r="D69" s="2" t="s">
        <v>72</v>
      </c>
      <c r="E69" s="13"/>
      <c r="F69" s="13"/>
      <c r="G69" s="13"/>
      <c r="H69" s="13">
        <f>(3.160777%)*('valores 2'!H66)+'valores 2'!H66</f>
        <v>105.73979642499999</v>
      </c>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43">
        <v>6.45</v>
      </c>
      <c r="AH69" s="13">
        <v>145</v>
      </c>
      <c r="AI69" s="13">
        <v>140</v>
      </c>
      <c r="AJ69" s="13">
        <f>AVERAGE(AH69:AI69,H69)</f>
        <v>130.24659880833335</v>
      </c>
      <c r="AK69" s="13">
        <f t="shared" si="1"/>
        <v>130.19999999999999</v>
      </c>
      <c r="AL69" s="13">
        <f>AK69*B69</f>
        <v>132804</v>
      </c>
    </row>
    <row r="70" spans="1:38" ht="15.75" thickBot="1">
      <c r="A70" s="4">
        <v>64</v>
      </c>
      <c r="B70" s="8">
        <v>373</v>
      </c>
      <c r="C70" s="3" t="s">
        <v>71</v>
      </c>
      <c r="D70" s="2" t="s">
        <v>73</v>
      </c>
      <c r="E70" s="13"/>
      <c r="F70" s="13"/>
      <c r="G70" s="13"/>
      <c r="H70" s="13">
        <f>(3.160777%)*('valores 2'!H67)+'valores 2'!H67</f>
        <v>103.160777</v>
      </c>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43">
        <v>8</v>
      </c>
      <c r="AH70" s="13">
        <v>133</v>
      </c>
      <c r="AI70" s="13">
        <v>135</v>
      </c>
      <c r="AJ70" s="13">
        <f>AVERAGE(AH70:AI70,H70)</f>
        <v>123.720259</v>
      </c>
      <c r="AK70" s="13">
        <f t="shared" si="1"/>
        <v>123.7</v>
      </c>
      <c r="AL70" s="13">
        <f>AK70*B70</f>
        <v>46140.1</v>
      </c>
    </row>
    <row r="71" spans="1:38" ht="15.75" thickBot="1">
      <c r="A71" s="4">
        <v>65</v>
      </c>
      <c r="B71" s="8">
        <v>240</v>
      </c>
      <c r="C71" s="3" t="s">
        <v>71</v>
      </c>
      <c r="D71" s="2" t="s">
        <v>74</v>
      </c>
      <c r="E71" s="13"/>
      <c r="F71" s="13"/>
      <c r="G71" s="13"/>
      <c r="H71" s="13">
        <f>(3.160777%)*('valores 2'!H68)+'valores 2'!H68</f>
        <v>5.8079517450999996</v>
      </c>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v>5.26</v>
      </c>
      <c r="AH71" s="13">
        <v>6.7</v>
      </c>
      <c r="AI71" s="44">
        <v>12</v>
      </c>
      <c r="AJ71" s="13">
        <f>AVERAGE(AG71:AH71,H71)</f>
        <v>5.9226505817000001</v>
      </c>
      <c r="AK71" s="13">
        <f t="shared" ref="AK71:AK133" si="5">ROUND(AJ71,1)</f>
        <v>5.9</v>
      </c>
      <c r="AL71" s="13">
        <f>AK71*B71</f>
        <v>1416</v>
      </c>
    </row>
    <row r="72" spans="1:38" ht="15.75" thickBot="1">
      <c r="A72" s="4">
        <v>66</v>
      </c>
      <c r="B72" s="8">
        <v>5390</v>
      </c>
      <c r="C72" s="3" t="s">
        <v>71</v>
      </c>
      <c r="D72" s="2" t="s">
        <v>75</v>
      </c>
      <c r="E72" s="13"/>
      <c r="F72" s="13"/>
      <c r="G72" s="13"/>
      <c r="H72" s="13">
        <f>(3.160777%)*('valores 2'!H69)+'valores 2'!H69</f>
        <v>8.2425460823000005</v>
      </c>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43">
        <v>0.48</v>
      </c>
      <c r="AH72" s="13">
        <v>9.4499999999999993</v>
      </c>
      <c r="AI72" s="13">
        <v>10</v>
      </c>
      <c r="AJ72" s="13">
        <f>AVERAGE(AH72:AI72,H72)</f>
        <v>9.2308486940999988</v>
      </c>
      <c r="AK72" s="13">
        <f t="shared" si="5"/>
        <v>9.1999999999999993</v>
      </c>
      <c r="AL72" s="13">
        <f>AK72*B72</f>
        <v>49587.999999999993</v>
      </c>
    </row>
    <row r="73" spans="1:38" ht="15.75" thickBot="1">
      <c r="A73" s="4">
        <v>67</v>
      </c>
      <c r="B73" s="8">
        <v>503</v>
      </c>
      <c r="C73" s="3" t="s">
        <v>71</v>
      </c>
      <c r="D73" s="2" t="s">
        <v>76</v>
      </c>
      <c r="E73" s="13"/>
      <c r="F73" s="13"/>
      <c r="G73" s="13"/>
      <c r="H73" s="13">
        <f>(3.160777%)*('valores 2'!H70)+'valores 2'!H70</f>
        <v>4.5700224211</v>
      </c>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v>5.15</v>
      </c>
      <c r="AH73" s="13">
        <v>5.8</v>
      </c>
      <c r="AI73" s="44">
        <v>10</v>
      </c>
      <c r="AJ73" s="13">
        <f>AVERAGE(AG73:AH73,H73)</f>
        <v>5.1733408070333331</v>
      </c>
      <c r="AK73" s="13">
        <f t="shared" si="5"/>
        <v>5.2</v>
      </c>
      <c r="AL73" s="13">
        <f>AK73*B73</f>
        <v>2615.6</v>
      </c>
    </row>
    <row r="74" spans="1:38" ht="15.75" thickBot="1">
      <c r="A74" s="4">
        <v>68</v>
      </c>
      <c r="B74" s="8">
        <v>294</v>
      </c>
      <c r="C74" s="3" t="s">
        <v>71</v>
      </c>
      <c r="D74" s="2" t="s">
        <v>77</v>
      </c>
      <c r="E74" s="13"/>
      <c r="F74" s="13"/>
      <c r="G74" s="13"/>
      <c r="H74" s="13">
        <f>(3.160777%)*('valores 2'!H71)+'valores 2'!H71</f>
        <v>6.7054505049999999</v>
      </c>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v>6.08</v>
      </c>
      <c r="AH74" s="13">
        <v>8.4499999999999993</v>
      </c>
      <c r="AI74" s="44">
        <v>15</v>
      </c>
      <c r="AJ74" s="13">
        <f>AVERAGE(AG74:AH74,H74)</f>
        <v>7.0784835016666667</v>
      </c>
      <c r="AK74" s="13">
        <f t="shared" si="5"/>
        <v>7.1</v>
      </c>
      <c r="AL74" s="13">
        <f>AK74*B74</f>
        <v>2087.4</v>
      </c>
    </row>
    <row r="75" spans="1:38" ht="15.75" thickBot="1">
      <c r="A75" s="4">
        <v>69</v>
      </c>
      <c r="B75" s="8">
        <v>324</v>
      </c>
      <c r="C75" s="3" t="s">
        <v>71</v>
      </c>
      <c r="D75" s="2" t="s">
        <v>78</v>
      </c>
      <c r="E75" s="13"/>
      <c r="F75" s="13"/>
      <c r="G75" s="13"/>
      <c r="H75" s="13">
        <f>(3.160777%)*('valores 2'!H72)+'valores 2'!H72</f>
        <v>5.4159407924999998</v>
      </c>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v>5.26</v>
      </c>
      <c r="AH75" s="13">
        <v>6.9</v>
      </c>
      <c r="AI75" s="44">
        <v>12</v>
      </c>
      <c r="AJ75" s="13">
        <f>AVERAGE(AG75:AH75,H75)</f>
        <v>5.8586469308333333</v>
      </c>
      <c r="AK75" s="13">
        <f t="shared" si="5"/>
        <v>5.9</v>
      </c>
      <c r="AL75" s="13">
        <f>AK75*B75</f>
        <v>1911.6000000000001</v>
      </c>
    </row>
    <row r="76" spans="1:38" ht="15.75" thickBot="1">
      <c r="A76" s="4">
        <v>70</v>
      </c>
      <c r="B76" s="8">
        <v>153</v>
      </c>
      <c r="C76" s="3" t="s">
        <v>71</v>
      </c>
      <c r="D76" s="2" t="s">
        <v>79</v>
      </c>
      <c r="E76" s="13"/>
      <c r="F76" s="13"/>
      <c r="G76" s="13"/>
      <c r="H76" s="13">
        <f>(3.160777%)*('valores 2'!H73)+'valores 2'!H73</f>
        <v>7.6648457310999998</v>
      </c>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v>5.55</v>
      </c>
      <c r="AH76" s="13">
        <v>9.66</v>
      </c>
      <c r="AI76" s="44">
        <v>13</v>
      </c>
      <c r="AJ76" s="13">
        <f>AVERAGE(AG76:AH76,H76)</f>
        <v>7.6249485770333338</v>
      </c>
      <c r="AK76" s="13">
        <f t="shared" si="5"/>
        <v>7.6</v>
      </c>
      <c r="AL76" s="13">
        <f>AK76*B76</f>
        <v>1162.8</v>
      </c>
    </row>
    <row r="77" spans="1:38" ht="39.75" thickBot="1">
      <c r="A77" s="4">
        <v>71</v>
      </c>
      <c r="B77" s="8">
        <v>920</v>
      </c>
      <c r="C77" s="3" t="s">
        <v>80</v>
      </c>
      <c r="D77" s="2" t="s">
        <v>81</v>
      </c>
      <c r="E77" s="13"/>
      <c r="F77" s="13"/>
      <c r="G77" s="13"/>
      <c r="H77" s="13">
        <f>(3.160777%)*('valores 2'!H74)+'valores 2'!H74</f>
        <v>122.76132463</v>
      </c>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v>230</v>
      </c>
      <c r="AI77" s="13"/>
      <c r="AJ77" s="13">
        <f>AVERAGE(AG77:AH77,H77)</f>
        <v>176.380662315</v>
      </c>
      <c r="AK77" s="13">
        <f t="shared" si="5"/>
        <v>176.4</v>
      </c>
      <c r="AL77" s="13">
        <f>AK77*B77</f>
        <v>162288</v>
      </c>
    </row>
    <row r="78" spans="1:38" ht="39.75" thickBot="1">
      <c r="A78" s="4">
        <v>72</v>
      </c>
      <c r="B78" s="8">
        <v>470</v>
      </c>
      <c r="C78" s="3" t="s">
        <v>80</v>
      </c>
      <c r="D78" s="2" t="s">
        <v>82</v>
      </c>
      <c r="E78" s="13"/>
      <c r="F78" s="13"/>
      <c r="G78" s="13"/>
      <c r="H78" s="13">
        <f>(3.160777%)*('valores 2'!H75)+'valores 2'!H75</f>
        <v>134.10901010000001</v>
      </c>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v>230</v>
      </c>
      <c r="AI78" s="13"/>
      <c r="AJ78" s="13">
        <f>AVERAGE(AG78:AH78,H78)</f>
        <v>182.05450504999999</v>
      </c>
      <c r="AK78" s="13">
        <f t="shared" si="5"/>
        <v>182.1</v>
      </c>
      <c r="AL78" s="13">
        <f>AK78*B78</f>
        <v>85587</v>
      </c>
    </row>
    <row r="79" spans="1:38" ht="39.75" thickBot="1">
      <c r="A79" s="4">
        <v>73</v>
      </c>
      <c r="B79" s="8">
        <v>2500</v>
      </c>
      <c r="C79" s="3" t="s">
        <v>9</v>
      </c>
      <c r="D79" s="2" t="s">
        <v>83</v>
      </c>
      <c r="E79" s="13"/>
      <c r="F79" s="13"/>
      <c r="G79" s="13"/>
      <c r="H79" s="13">
        <f>(3.160777%)*('valores 2'!H76)+'valores 2'!H76</f>
        <v>12.7300398818</v>
      </c>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v>12.4</v>
      </c>
      <c r="AJ79" s="13">
        <f>AVERAGE(AI79,H79)</f>
        <v>12.565019940900001</v>
      </c>
      <c r="AK79" s="13">
        <f t="shared" si="5"/>
        <v>12.6</v>
      </c>
      <c r="AL79" s="13">
        <f>AK79*B79</f>
        <v>31500</v>
      </c>
    </row>
    <row r="80" spans="1:38" ht="15.75" thickBot="1">
      <c r="A80" s="20">
        <v>74</v>
      </c>
      <c r="B80" s="21">
        <v>3300</v>
      </c>
      <c r="C80" s="18" t="s">
        <v>71</v>
      </c>
      <c r="D80" s="19" t="s">
        <v>84</v>
      </c>
      <c r="E80" s="13"/>
      <c r="F80" s="13"/>
      <c r="G80" s="13"/>
      <c r="H80" s="13">
        <f>(3.160777%)*('valores 2'!H77)+'valores 2'!H77</f>
        <v>3.0226107661000001</v>
      </c>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43">
        <v>0.56000000000000005</v>
      </c>
      <c r="AH80" s="13"/>
      <c r="AI80" s="13">
        <v>3.8</v>
      </c>
      <c r="AJ80" s="13">
        <f>AVERAGE(AI80,H80)</f>
        <v>3.4113053830500002</v>
      </c>
      <c r="AK80" s="13">
        <f t="shared" si="5"/>
        <v>3.4</v>
      </c>
      <c r="AL80" s="13">
        <f>AK80*B80</f>
        <v>11220</v>
      </c>
    </row>
    <row r="81" spans="1:38" ht="26.25" customHeight="1" thickBot="1">
      <c r="A81" s="57" t="s">
        <v>245</v>
      </c>
      <c r="B81" s="58"/>
      <c r="C81" s="58"/>
      <c r="D81" s="59"/>
      <c r="E81" s="17"/>
      <c r="F81" s="17"/>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row>
    <row r="82" spans="1:38" ht="39.75" thickBot="1">
      <c r="A82" s="22">
        <v>75</v>
      </c>
      <c r="B82" s="23">
        <v>149</v>
      </c>
      <c r="C82" s="24" t="s">
        <v>9</v>
      </c>
      <c r="D82" s="25" t="s">
        <v>85</v>
      </c>
      <c r="E82" s="43">
        <f>(1.149796%)*('valores 2'!E79)+'valores 2'!E79</f>
        <v>96.69920497599999</v>
      </c>
      <c r="F82" s="26"/>
      <c r="G82" s="26"/>
      <c r="H82" s="43">
        <f>(3.160777%)*('valores 2'!H79)+'valores 2'!H79</f>
        <v>35.002451636099998</v>
      </c>
      <c r="I82" s="26"/>
      <c r="J82" s="26"/>
      <c r="K82" s="26"/>
      <c r="L82" s="26"/>
      <c r="M82" s="26"/>
      <c r="N82" s="26"/>
      <c r="O82" s="26"/>
      <c r="P82" s="26"/>
      <c r="Q82" s="26"/>
      <c r="R82" s="26"/>
      <c r="S82" s="26"/>
      <c r="T82" s="13"/>
      <c r="U82" s="13"/>
      <c r="V82" s="13"/>
      <c r="W82" s="13"/>
      <c r="X82" s="13"/>
      <c r="Y82" s="13"/>
      <c r="Z82" s="13"/>
      <c r="AA82" s="13"/>
      <c r="AB82" s="13"/>
      <c r="AC82" s="13"/>
      <c r="AD82" s="13"/>
      <c r="AE82" s="13"/>
      <c r="AF82" s="13"/>
      <c r="AG82" s="13"/>
      <c r="AH82" s="13">
        <v>260</v>
      </c>
      <c r="AI82" s="13">
        <v>248</v>
      </c>
      <c r="AJ82" s="13">
        <f>AVERAGE(AH82:AI82)</f>
        <v>254</v>
      </c>
      <c r="AK82" s="13">
        <f t="shared" si="5"/>
        <v>254</v>
      </c>
      <c r="AL82" s="13">
        <f>AK82*B82</f>
        <v>37846</v>
      </c>
    </row>
    <row r="83" spans="1:38" ht="39.75" thickBot="1">
      <c r="A83" s="4">
        <v>76</v>
      </c>
      <c r="B83" s="8">
        <v>156</v>
      </c>
      <c r="C83" s="3" t="s">
        <v>9</v>
      </c>
      <c r="D83" s="2" t="s">
        <v>86</v>
      </c>
      <c r="E83" s="13"/>
      <c r="F83" s="13"/>
      <c r="G83" s="13"/>
      <c r="H83" s="43">
        <f>(3.160777%)*('valores 2'!H80)+'valores 2'!H80</f>
        <v>65.022237743100007</v>
      </c>
      <c r="I83" s="26"/>
      <c r="J83" s="26"/>
      <c r="K83" s="26"/>
      <c r="L83" s="26"/>
      <c r="M83" s="26"/>
      <c r="N83" s="26"/>
      <c r="O83" s="26"/>
      <c r="P83" s="26"/>
      <c r="Q83" s="26"/>
      <c r="R83" s="26"/>
      <c r="S83" s="26"/>
      <c r="T83" s="13"/>
      <c r="U83" s="13"/>
      <c r="V83" s="13"/>
      <c r="W83" s="13"/>
      <c r="X83" s="13"/>
      <c r="Y83" s="13"/>
      <c r="Z83" s="13"/>
      <c r="AA83" s="13"/>
      <c r="AB83" s="13"/>
      <c r="AC83" s="13"/>
      <c r="AD83" s="13"/>
      <c r="AE83" s="13"/>
      <c r="AF83" s="13"/>
      <c r="AG83" s="13"/>
      <c r="AH83" s="13">
        <v>368</v>
      </c>
      <c r="AI83" s="13">
        <v>345</v>
      </c>
      <c r="AJ83" s="13">
        <f t="shared" ref="AJ83:AJ89" si="6">AVERAGE(AH83:AI83)</f>
        <v>356.5</v>
      </c>
      <c r="AK83" s="13">
        <f t="shared" si="5"/>
        <v>356.5</v>
      </c>
      <c r="AL83" s="13">
        <f>AK83*B83</f>
        <v>55614</v>
      </c>
    </row>
    <row r="84" spans="1:38" ht="39.75" thickBot="1">
      <c r="A84" s="4">
        <v>77</v>
      </c>
      <c r="B84" s="8">
        <v>136</v>
      </c>
      <c r="C84" s="3" t="s">
        <v>9</v>
      </c>
      <c r="D84" s="2" t="s">
        <v>87</v>
      </c>
      <c r="E84" s="13"/>
      <c r="F84" s="13"/>
      <c r="G84" s="13"/>
      <c r="H84" s="43">
        <f>(3.160777%)*('valores 2'!H81)+'valores 2'!H81</f>
        <v>118.63489355</v>
      </c>
      <c r="I84" s="26"/>
      <c r="J84" s="26"/>
      <c r="K84" s="26"/>
      <c r="L84" s="26"/>
      <c r="M84" s="26"/>
      <c r="N84" s="26"/>
      <c r="O84" s="26"/>
      <c r="P84" s="26"/>
      <c r="Q84" s="26"/>
      <c r="R84" s="26"/>
      <c r="S84" s="26"/>
      <c r="T84" s="13"/>
      <c r="U84" s="13"/>
      <c r="V84" s="13"/>
      <c r="W84" s="13"/>
      <c r="X84" s="13"/>
      <c r="Y84" s="13"/>
      <c r="Z84" s="13"/>
      <c r="AA84" s="13"/>
      <c r="AB84" s="13"/>
      <c r="AC84" s="13"/>
      <c r="AD84" s="13"/>
      <c r="AE84" s="13"/>
      <c r="AF84" s="13"/>
      <c r="AG84" s="13"/>
      <c r="AH84" s="13">
        <v>530</v>
      </c>
      <c r="AI84" s="13">
        <v>450</v>
      </c>
      <c r="AJ84" s="13">
        <f t="shared" si="6"/>
        <v>490</v>
      </c>
      <c r="AK84" s="13">
        <f t="shared" si="5"/>
        <v>490</v>
      </c>
      <c r="AL84" s="13">
        <f>AK84*B84</f>
        <v>66640</v>
      </c>
    </row>
    <row r="85" spans="1:38" ht="39.75" thickBot="1">
      <c r="A85" s="4">
        <v>78</v>
      </c>
      <c r="B85" s="8">
        <v>135</v>
      </c>
      <c r="C85" s="3" t="s">
        <v>9</v>
      </c>
      <c r="D85" s="2" t="s">
        <v>88</v>
      </c>
      <c r="E85" s="13"/>
      <c r="F85" s="13"/>
      <c r="G85" s="13"/>
      <c r="H85" s="43">
        <f>(3.160777%)*('valores 2'!H82)+'valores 2'!H82</f>
        <v>397.15867537230002</v>
      </c>
      <c r="I85" s="26"/>
      <c r="J85" s="26"/>
      <c r="K85" s="26"/>
      <c r="L85" s="26"/>
      <c r="M85" s="26"/>
      <c r="N85" s="26"/>
      <c r="O85" s="26"/>
      <c r="P85" s="26"/>
      <c r="Q85" s="26"/>
      <c r="R85" s="26"/>
      <c r="S85" s="26"/>
      <c r="T85" s="13"/>
      <c r="U85" s="13"/>
      <c r="V85" s="13"/>
      <c r="W85" s="13"/>
      <c r="X85" s="13"/>
      <c r="Y85" s="13"/>
      <c r="Z85" s="13"/>
      <c r="AA85" s="13"/>
      <c r="AB85" s="13"/>
      <c r="AC85" s="13"/>
      <c r="AD85" s="13"/>
      <c r="AE85" s="13"/>
      <c r="AF85" s="13"/>
      <c r="AG85" s="13"/>
      <c r="AH85" s="13">
        <v>1487</v>
      </c>
      <c r="AI85" s="13">
        <v>800</v>
      </c>
      <c r="AJ85" s="13">
        <f t="shared" si="6"/>
        <v>1143.5</v>
      </c>
      <c r="AK85" s="13">
        <f t="shared" si="5"/>
        <v>1143.5</v>
      </c>
      <c r="AL85" s="13">
        <f>AK85*B85</f>
        <v>154372.5</v>
      </c>
    </row>
    <row r="86" spans="1:38" ht="39.75" thickBot="1">
      <c r="A86" s="4">
        <v>79</v>
      </c>
      <c r="B86" s="8">
        <v>108</v>
      </c>
      <c r="C86" s="3" t="s">
        <v>9</v>
      </c>
      <c r="D86" s="2" t="s">
        <v>89</v>
      </c>
      <c r="E86" s="13"/>
      <c r="F86" s="13"/>
      <c r="G86" s="13"/>
      <c r="H86" s="43">
        <f>(3.160777%)*('valores 2'!H83)+'valores 2'!H83</f>
        <v>79.588539455500012</v>
      </c>
      <c r="I86" s="26"/>
      <c r="J86" s="26"/>
      <c r="K86" s="26"/>
      <c r="L86" s="26"/>
      <c r="M86" s="26"/>
      <c r="N86" s="26"/>
      <c r="O86" s="26"/>
      <c r="P86" s="26"/>
      <c r="Q86" s="26"/>
      <c r="R86" s="26"/>
      <c r="S86" s="26"/>
      <c r="T86" s="13"/>
      <c r="U86" s="13"/>
      <c r="V86" s="13"/>
      <c r="W86" s="13"/>
      <c r="X86" s="13"/>
      <c r="Y86" s="13"/>
      <c r="Z86" s="13"/>
      <c r="AA86" s="13"/>
      <c r="AB86" s="13"/>
      <c r="AC86" s="13"/>
      <c r="AD86" s="13"/>
      <c r="AE86" s="13"/>
      <c r="AF86" s="13"/>
      <c r="AG86" s="13"/>
      <c r="AH86" s="13">
        <v>270</v>
      </c>
      <c r="AI86" s="13">
        <v>210</v>
      </c>
      <c r="AJ86" s="13">
        <f t="shared" si="6"/>
        <v>240</v>
      </c>
      <c r="AK86" s="13">
        <f t="shared" si="5"/>
        <v>240</v>
      </c>
      <c r="AL86" s="13">
        <f>AK86*B86</f>
        <v>25920</v>
      </c>
    </row>
    <row r="87" spans="1:38" ht="39.75" thickBot="1">
      <c r="A87" s="4">
        <v>80</v>
      </c>
      <c r="B87" s="8">
        <v>103</v>
      </c>
      <c r="C87" s="3" t="s">
        <v>9</v>
      </c>
      <c r="D87" s="2" t="s">
        <v>90</v>
      </c>
      <c r="E87" s="13"/>
      <c r="F87" s="13"/>
      <c r="G87" s="13"/>
      <c r="H87" s="43">
        <f>(3.160777%)*('valores 2'!H84)+'valores 2'!H84</f>
        <v>111.44458739310001</v>
      </c>
      <c r="I87" s="26"/>
      <c r="J87" s="26"/>
      <c r="K87" s="26"/>
      <c r="L87" s="26"/>
      <c r="M87" s="26"/>
      <c r="N87" s="26"/>
      <c r="O87" s="26"/>
      <c r="P87" s="26"/>
      <c r="Q87" s="26"/>
      <c r="R87" s="26"/>
      <c r="S87" s="26"/>
      <c r="T87" s="13"/>
      <c r="U87" s="13"/>
      <c r="V87" s="13"/>
      <c r="W87" s="13"/>
      <c r="X87" s="13"/>
      <c r="Y87" s="13"/>
      <c r="Z87" s="13"/>
      <c r="AA87" s="13"/>
      <c r="AB87" s="13"/>
      <c r="AC87" s="13"/>
      <c r="AD87" s="13"/>
      <c r="AE87" s="13"/>
      <c r="AF87" s="13"/>
      <c r="AG87" s="13"/>
      <c r="AH87" s="13">
        <v>280</v>
      </c>
      <c r="AI87" s="13">
        <v>328</v>
      </c>
      <c r="AJ87" s="13">
        <f t="shared" si="6"/>
        <v>304</v>
      </c>
      <c r="AK87" s="13">
        <f t="shared" si="5"/>
        <v>304</v>
      </c>
      <c r="AL87" s="13">
        <f>AK87*B87</f>
        <v>31312</v>
      </c>
    </row>
    <row r="88" spans="1:38" ht="39.75" thickBot="1">
      <c r="A88" s="4">
        <v>81</v>
      </c>
      <c r="B88" s="8">
        <v>101</v>
      </c>
      <c r="C88" s="3" t="s">
        <v>9</v>
      </c>
      <c r="D88" s="2" t="s">
        <v>91</v>
      </c>
      <c r="E88" s="13"/>
      <c r="F88" s="13"/>
      <c r="G88" s="13"/>
      <c r="H88" s="43">
        <f>(3.160777%)*('valores 2'!H85)+'valores 2'!H85</f>
        <v>89.904617155500006</v>
      </c>
      <c r="I88" s="26"/>
      <c r="J88" s="26"/>
      <c r="K88" s="26"/>
      <c r="L88" s="26"/>
      <c r="M88" s="26"/>
      <c r="N88" s="26"/>
      <c r="O88" s="26"/>
      <c r="P88" s="26"/>
      <c r="Q88" s="26"/>
      <c r="R88" s="26"/>
      <c r="S88" s="26"/>
      <c r="T88" s="13"/>
      <c r="U88" s="13"/>
      <c r="V88" s="13"/>
      <c r="W88" s="13"/>
      <c r="X88" s="13"/>
      <c r="Y88" s="13"/>
      <c r="Z88" s="13"/>
      <c r="AA88" s="13"/>
      <c r="AB88" s="13"/>
      <c r="AC88" s="13"/>
      <c r="AD88" s="13"/>
      <c r="AE88" s="13"/>
      <c r="AF88" s="13"/>
      <c r="AG88" s="13"/>
      <c r="AH88" s="13">
        <v>296</v>
      </c>
      <c r="AI88" s="13">
        <v>340</v>
      </c>
      <c r="AJ88" s="13">
        <f t="shared" si="6"/>
        <v>318</v>
      </c>
      <c r="AK88" s="13">
        <f t="shared" si="5"/>
        <v>318</v>
      </c>
      <c r="AL88" s="13">
        <f>AK88*B88</f>
        <v>32118</v>
      </c>
    </row>
    <row r="89" spans="1:38" ht="39.75" thickBot="1">
      <c r="A89" s="4">
        <v>82</v>
      </c>
      <c r="B89" s="8">
        <v>108</v>
      </c>
      <c r="C89" s="3" t="s">
        <v>9</v>
      </c>
      <c r="D89" s="2" t="s">
        <v>92</v>
      </c>
      <c r="E89" s="13"/>
      <c r="F89" s="13"/>
      <c r="G89" s="13"/>
      <c r="H89" s="43">
        <f>(3.160777%)*('valores 2'!H86)+'valores 2'!H86</f>
        <v>112.5896720178</v>
      </c>
      <c r="I89" s="26"/>
      <c r="J89" s="26"/>
      <c r="K89" s="26"/>
      <c r="L89" s="26"/>
      <c r="M89" s="26"/>
      <c r="N89" s="26"/>
      <c r="O89" s="26"/>
      <c r="P89" s="26"/>
      <c r="Q89" s="26"/>
      <c r="R89" s="26"/>
      <c r="S89" s="26"/>
      <c r="T89" s="13"/>
      <c r="U89" s="13"/>
      <c r="V89" s="13"/>
      <c r="W89" s="13"/>
      <c r="X89" s="13"/>
      <c r="Y89" s="13"/>
      <c r="Z89" s="13"/>
      <c r="AA89" s="13"/>
      <c r="AB89" s="13"/>
      <c r="AC89" s="13"/>
      <c r="AD89" s="13"/>
      <c r="AE89" s="13"/>
      <c r="AF89" s="13"/>
      <c r="AG89" s="13"/>
      <c r="AH89" s="13">
        <v>340</v>
      </c>
      <c r="AI89" s="13">
        <v>460</v>
      </c>
      <c r="AJ89" s="13">
        <f t="shared" si="6"/>
        <v>400</v>
      </c>
      <c r="AK89" s="13">
        <f t="shared" si="5"/>
        <v>400</v>
      </c>
      <c r="AL89" s="13">
        <f>AK89*B89</f>
        <v>43200</v>
      </c>
    </row>
    <row r="90" spans="1:38" ht="52.5" thickBot="1">
      <c r="A90" s="4">
        <v>83</v>
      </c>
      <c r="B90" s="8">
        <v>267</v>
      </c>
      <c r="C90" s="3" t="s">
        <v>93</v>
      </c>
      <c r="D90" s="2" t="s">
        <v>94</v>
      </c>
      <c r="E90" s="13"/>
      <c r="F90" s="13"/>
      <c r="G90" s="13"/>
      <c r="H90" s="13">
        <f>(3.160777%)*('valores 2'!H87)+'valores 2'!H87</f>
        <v>103.160777</v>
      </c>
      <c r="I90" s="13">
        <v>72</v>
      </c>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44">
        <v>420</v>
      </c>
      <c r="AI90" s="13"/>
      <c r="AJ90" s="13">
        <f>AVERAGE(H90:T90)</f>
        <v>87.580388499999998</v>
      </c>
      <c r="AK90" s="13">
        <f t="shared" si="5"/>
        <v>87.6</v>
      </c>
      <c r="AL90" s="13">
        <f>AK90*B90</f>
        <v>23389.199999999997</v>
      </c>
    </row>
    <row r="91" spans="1:38" ht="15.75" thickBot="1">
      <c r="A91" s="4">
        <v>84</v>
      </c>
      <c r="B91" s="8">
        <v>185</v>
      </c>
      <c r="C91" s="3" t="s">
        <v>93</v>
      </c>
      <c r="D91" s="2" t="s">
        <v>95</v>
      </c>
      <c r="E91" s="13"/>
      <c r="F91" s="13"/>
      <c r="G91" s="13"/>
      <c r="H91" s="13">
        <f>(3.160777%)*('valores 2'!H88)+'valores 2'!H88</f>
        <v>185.6893986</v>
      </c>
      <c r="I91" s="13"/>
      <c r="J91" s="13"/>
      <c r="K91" s="13"/>
      <c r="L91" s="13"/>
      <c r="M91" s="13"/>
      <c r="N91" s="13"/>
      <c r="O91" s="13"/>
      <c r="P91" s="13"/>
      <c r="Q91" s="13"/>
      <c r="R91" s="13"/>
      <c r="S91" s="13"/>
      <c r="T91" s="13">
        <v>100</v>
      </c>
      <c r="U91" s="13"/>
      <c r="V91" s="13"/>
      <c r="W91" s="13"/>
      <c r="X91" s="13"/>
      <c r="Y91" s="13"/>
      <c r="Z91" s="13"/>
      <c r="AA91" s="13"/>
      <c r="AB91" s="13"/>
      <c r="AC91" s="13"/>
      <c r="AD91" s="13"/>
      <c r="AE91" s="13"/>
      <c r="AF91" s="13"/>
      <c r="AG91" s="13"/>
      <c r="AH91" s="44">
        <v>317</v>
      </c>
      <c r="AI91" s="13"/>
      <c r="AJ91" s="13">
        <f>AVERAGE(H91:T91)</f>
        <v>142.8446993</v>
      </c>
      <c r="AK91" s="13">
        <f t="shared" si="5"/>
        <v>142.80000000000001</v>
      </c>
      <c r="AL91" s="13">
        <f>AK91*B91</f>
        <v>26418.000000000004</v>
      </c>
    </row>
    <row r="92" spans="1:38" ht="39.75" thickBot="1">
      <c r="A92" s="4">
        <v>85</v>
      </c>
      <c r="B92" s="8">
        <v>795</v>
      </c>
      <c r="C92" s="3" t="s">
        <v>9</v>
      </c>
      <c r="D92" s="2" t="s">
        <v>97</v>
      </c>
      <c r="E92" s="13"/>
      <c r="F92" s="13"/>
      <c r="G92" s="13"/>
      <c r="H92" s="13">
        <f>(3.160777%)*('valores 2'!H90)+'valores 2'!H90</f>
        <v>55.706819580000001</v>
      </c>
      <c r="I92" s="13"/>
      <c r="J92" s="13"/>
      <c r="K92" s="13"/>
      <c r="L92" s="13"/>
      <c r="M92" s="13"/>
      <c r="N92" s="13"/>
      <c r="O92" s="13"/>
      <c r="P92" s="13"/>
      <c r="Q92" s="13"/>
      <c r="R92" s="13"/>
      <c r="S92" s="13"/>
      <c r="T92" s="13">
        <v>60</v>
      </c>
      <c r="U92" s="13"/>
      <c r="V92" s="13"/>
      <c r="W92" s="13"/>
      <c r="X92" s="13"/>
      <c r="Y92" s="13"/>
      <c r="Z92" s="13"/>
      <c r="AA92" s="13"/>
      <c r="AB92" s="13"/>
      <c r="AC92" s="13"/>
      <c r="AD92" s="13"/>
      <c r="AE92" s="13"/>
      <c r="AF92" s="13"/>
      <c r="AG92" s="13"/>
      <c r="AH92" s="44">
        <v>94</v>
      </c>
      <c r="AI92" s="13"/>
      <c r="AJ92" s="13">
        <f>AVERAGE(H92:T92)</f>
        <v>57.853409790000001</v>
      </c>
      <c r="AK92" s="13">
        <f t="shared" si="5"/>
        <v>57.9</v>
      </c>
      <c r="AL92" s="13">
        <f>AK92*B92</f>
        <v>46030.5</v>
      </c>
    </row>
    <row r="93" spans="1:38" ht="39.75" thickBot="1">
      <c r="A93" s="4">
        <v>86</v>
      </c>
      <c r="B93" s="8">
        <v>635</v>
      </c>
      <c r="C93" s="3" t="s">
        <v>9</v>
      </c>
      <c r="D93" s="2" t="s">
        <v>98</v>
      </c>
      <c r="E93" s="13"/>
      <c r="F93" s="13"/>
      <c r="G93" s="13"/>
      <c r="H93" s="13">
        <f>(3.160777%)*('valores 2'!H91)+'valores 2'!H91</f>
        <v>24.758586479999998</v>
      </c>
      <c r="I93" s="13"/>
      <c r="J93" s="13"/>
      <c r="K93" s="13"/>
      <c r="L93" s="13"/>
      <c r="M93" s="13"/>
      <c r="N93" s="13"/>
      <c r="O93" s="13"/>
      <c r="P93" s="13"/>
      <c r="Q93" s="13"/>
      <c r="R93" s="13"/>
      <c r="S93" s="13"/>
      <c r="T93" s="13">
        <v>35</v>
      </c>
      <c r="U93" s="13"/>
      <c r="V93" s="13"/>
      <c r="W93" s="13"/>
      <c r="X93" s="13"/>
      <c r="Y93" s="13"/>
      <c r="Z93" s="13"/>
      <c r="AA93" s="13"/>
      <c r="AB93" s="13"/>
      <c r="AC93" s="13"/>
      <c r="AD93" s="13"/>
      <c r="AE93" s="13"/>
      <c r="AF93" s="13"/>
      <c r="AG93" s="13"/>
      <c r="AH93" s="13">
        <v>28</v>
      </c>
      <c r="AI93" s="13"/>
      <c r="AJ93" s="13">
        <f>AVERAGE(AH93,H93:T93)</f>
        <v>29.252862159999996</v>
      </c>
      <c r="AK93" s="13">
        <f t="shared" si="5"/>
        <v>29.3</v>
      </c>
      <c r="AL93" s="13">
        <f>AK93*B93</f>
        <v>18605.5</v>
      </c>
    </row>
    <row r="94" spans="1:38" ht="39.75" thickBot="1">
      <c r="A94" s="4">
        <v>87</v>
      </c>
      <c r="B94" s="8">
        <v>635</v>
      </c>
      <c r="C94" s="3" t="s">
        <v>9</v>
      </c>
      <c r="D94" s="2" t="s">
        <v>99</v>
      </c>
      <c r="E94" s="13"/>
      <c r="F94" s="13"/>
      <c r="G94" s="13"/>
      <c r="H94" s="13">
        <f>(3.160777%)*('valores 2'!H92)+'valores 2'!H92</f>
        <v>13.926704895</v>
      </c>
      <c r="I94" s="13"/>
      <c r="J94" s="13"/>
      <c r="K94" s="13"/>
      <c r="L94" s="13"/>
      <c r="M94" s="13"/>
      <c r="N94" s="13"/>
      <c r="O94" s="13"/>
      <c r="P94" s="13"/>
      <c r="Q94" s="13"/>
      <c r="R94" s="13"/>
      <c r="S94" s="13"/>
      <c r="T94" s="13">
        <v>25</v>
      </c>
      <c r="U94" s="13"/>
      <c r="V94" s="13"/>
      <c r="W94" s="13"/>
      <c r="X94" s="13"/>
      <c r="Y94" s="13"/>
      <c r="Z94" s="13"/>
      <c r="AA94" s="13"/>
      <c r="AB94" s="13"/>
      <c r="AC94" s="13"/>
      <c r="AD94" s="13"/>
      <c r="AE94" s="13"/>
      <c r="AF94" s="13"/>
      <c r="AG94" s="13"/>
      <c r="AH94" s="13">
        <v>16.3</v>
      </c>
      <c r="AI94" s="13"/>
      <c r="AJ94" s="13">
        <f>AVERAGE(AH94,H94:T94)</f>
        <v>18.408901631666666</v>
      </c>
      <c r="AK94" s="13">
        <f t="shared" si="5"/>
        <v>18.399999999999999</v>
      </c>
      <c r="AL94" s="13">
        <f>AK94*B94</f>
        <v>11684</v>
      </c>
    </row>
    <row r="95" spans="1:38" ht="27" thickBot="1">
      <c r="A95" s="4">
        <v>88</v>
      </c>
      <c r="B95" s="8">
        <v>635</v>
      </c>
      <c r="C95" s="3" t="s">
        <v>9</v>
      </c>
      <c r="D95" s="2" t="s">
        <v>100</v>
      </c>
      <c r="E95" s="13"/>
      <c r="F95" s="13"/>
      <c r="G95" s="13"/>
      <c r="H95" s="43">
        <f>(3.160777%)*('valores 2'!H93)+'valores 2'!H93</f>
        <v>7.0974614575999997</v>
      </c>
      <c r="I95" s="26"/>
      <c r="J95" s="26"/>
      <c r="K95" s="26"/>
      <c r="L95" s="26"/>
      <c r="M95" s="26"/>
      <c r="N95" s="26"/>
      <c r="O95" s="26"/>
      <c r="P95" s="26"/>
      <c r="Q95" s="26"/>
      <c r="R95" s="26"/>
      <c r="S95" s="26"/>
      <c r="T95" s="13"/>
      <c r="U95" s="13"/>
      <c r="V95" s="13"/>
      <c r="W95" s="13"/>
      <c r="X95" s="13"/>
      <c r="Y95" s="13"/>
      <c r="Z95" s="13"/>
      <c r="AA95" s="13"/>
      <c r="AB95" s="13"/>
      <c r="AC95" s="13"/>
      <c r="AD95" s="13"/>
      <c r="AE95" s="13"/>
      <c r="AF95" s="13"/>
      <c r="AG95" s="13"/>
      <c r="AH95" s="13">
        <v>45</v>
      </c>
      <c r="AI95" s="13">
        <v>30</v>
      </c>
      <c r="AJ95" s="13">
        <f>AVERAGE(AH95:AI95)</f>
        <v>37.5</v>
      </c>
      <c r="AK95" s="13">
        <f t="shared" si="5"/>
        <v>37.5</v>
      </c>
      <c r="AL95" s="13">
        <f>AK95*B95</f>
        <v>23812.5</v>
      </c>
    </row>
    <row r="96" spans="1:38" ht="27" thickBot="1">
      <c r="A96" s="4">
        <v>89</v>
      </c>
      <c r="B96" s="8">
        <v>305</v>
      </c>
      <c r="C96" s="3" t="s">
        <v>9</v>
      </c>
      <c r="D96" s="2" t="s">
        <v>101</v>
      </c>
      <c r="E96" s="13"/>
      <c r="F96" s="13">
        <f>(2.290699%)*(Valores!F94)+'valores 2'!F94</f>
        <v>34</v>
      </c>
      <c r="G96" s="13"/>
      <c r="H96" s="26">
        <f>(3.160777%)*('valores 2'!H94)+'valores 2'!H94</f>
        <v>6.8911399036000001</v>
      </c>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v>70</v>
      </c>
      <c r="AI96" s="13"/>
      <c r="AJ96" s="13"/>
      <c r="AK96" s="13">
        <f t="shared" si="5"/>
        <v>0</v>
      </c>
      <c r="AL96" s="13">
        <f>AK96*B96</f>
        <v>0</v>
      </c>
    </row>
    <row r="97" spans="1:38" ht="39.75" thickBot="1">
      <c r="A97" s="4">
        <v>90</v>
      </c>
      <c r="B97" s="8">
        <v>29</v>
      </c>
      <c r="C97" s="3" t="s">
        <v>9</v>
      </c>
      <c r="D97" s="2" t="s">
        <v>102</v>
      </c>
      <c r="E97" s="28"/>
      <c r="F97" s="13">
        <f>(2.290699%)*(Valores!F95)+'valores 2'!F95</f>
        <v>69</v>
      </c>
      <c r="G97" s="28"/>
      <c r="H97" s="28">
        <f>(3.160777%)*('valores 2'!H95)+'valores 2'!H95</f>
        <v>41.2539947223</v>
      </c>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44">
        <v>135</v>
      </c>
      <c r="AI97" s="28"/>
      <c r="AJ97" s="13"/>
      <c r="AK97" s="13">
        <f t="shared" si="5"/>
        <v>0</v>
      </c>
      <c r="AL97" s="13">
        <f>AK97*B97</f>
        <v>0</v>
      </c>
    </row>
    <row r="98" spans="1:38" ht="52.5" thickBot="1">
      <c r="A98" s="4">
        <v>91</v>
      </c>
      <c r="B98" s="8">
        <v>160</v>
      </c>
      <c r="C98" s="3" t="s">
        <v>9</v>
      </c>
      <c r="D98" s="2" t="s">
        <v>103</v>
      </c>
      <c r="E98" s="13"/>
      <c r="F98" s="13">
        <f>(2.290699%)*(Valores!F96)+'valores 2'!F96</f>
        <v>60.728837660000003</v>
      </c>
      <c r="G98" s="13"/>
      <c r="H98" s="13">
        <f>(3.160777%)*('valores 2'!H96)+'valores 2'!H96</f>
        <v>50.548780729999997</v>
      </c>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44">
        <v>110</v>
      </c>
      <c r="AI98" s="13"/>
      <c r="AJ98" s="13"/>
      <c r="AK98" s="13">
        <f t="shared" si="5"/>
        <v>0</v>
      </c>
      <c r="AL98" s="13">
        <f>AK98*B98</f>
        <v>0</v>
      </c>
    </row>
    <row r="99" spans="1:38" ht="27" thickBot="1">
      <c r="A99" s="4">
        <v>92</v>
      </c>
      <c r="B99" s="8">
        <v>247</v>
      </c>
      <c r="C99" s="3" t="s">
        <v>9</v>
      </c>
      <c r="D99" s="2" t="s">
        <v>104</v>
      </c>
      <c r="E99" s="13"/>
      <c r="F99" s="13"/>
      <c r="G99" s="13"/>
      <c r="H99" s="43">
        <f>(3.160777%)*('valores 2'!H97)+'valores 2'!H97</f>
        <v>3.0845072323</v>
      </c>
      <c r="I99" s="26"/>
      <c r="J99" s="26"/>
      <c r="K99" s="26"/>
      <c r="L99" s="26"/>
      <c r="M99" s="26"/>
      <c r="N99" s="26"/>
      <c r="O99" s="26"/>
      <c r="P99" s="26"/>
      <c r="Q99" s="26"/>
      <c r="R99" s="26"/>
      <c r="S99" s="26"/>
      <c r="T99" s="13"/>
      <c r="U99" s="13"/>
      <c r="V99" s="13"/>
      <c r="W99" s="13"/>
      <c r="X99" s="13"/>
      <c r="Y99" s="13"/>
      <c r="Z99" s="13"/>
      <c r="AA99" s="13"/>
      <c r="AB99" s="13"/>
      <c r="AC99" s="13"/>
      <c r="AD99" s="13"/>
      <c r="AE99" s="13"/>
      <c r="AF99" s="13"/>
      <c r="AG99" s="13"/>
      <c r="AH99" s="13">
        <v>27</v>
      </c>
      <c r="AI99" s="13">
        <v>19</v>
      </c>
      <c r="AJ99" s="13">
        <f>AVERAGE(AH99:AI99)</f>
        <v>23</v>
      </c>
      <c r="AK99" s="13">
        <f t="shared" si="5"/>
        <v>23</v>
      </c>
      <c r="AL99" s="13">
        <f>AK99*B99</f>
        <v>5681</v>
      </c>
    </row>
    <row r="100" spans="1:38" ht="27" thickBot="1">
      <c r="A100" s="4">
        <v>93</v>
      </c>
      <c r="B100" s="8">
        <v>290</v>
      </c>
      <c r="C100" s="3" t="s">
        <v>9</v>
      </c>
      <c r="D100" s="2" t="s">
        <v>105</v>
      </c>
      <c r="E100" s="13"/>
      <c r="F100" s="13"/>
      <c r="G100" s="13"/>
      <c r="H100" s="43">
        <f>(3.160777%)*('valores 2'!H98)+'valores 2'!H98</f>
        <v>7.2212543900000004</v>
      </c>
      <c r="I100" s="26"/>
      <c r="J100" s="26"/>
      <c r="K100" s="26"/>
      <c r="L100" s="26"/>
      <c r="M100" s="26"/>
      <c r="N100" s="26"/>
      <c r="O100" s="26"/>
      <c r="P100" s="26"/>
      <c r="Q100" s="26"/>
      <c r="R100" s="26"/>
      <c r="S100" s="26"/>
      <c r="T100" s="13"/>
      <c r="U100" s="13"/>
      <c r="V100" s="13"/>
      <c r="W100" s="13"/>
      <c r="X100" s="13"/>
      <c r="Y100" s="13"/>
      <c r="Z100" s="13"/>
      <c r="AA100" s="13"/>
      <c r="AB100" s="13"/>
      <c r="AC100" s="13"/>
      <c r="AD100" s="13"/>
      <c r="AE100" s="13"/>
      <c r="AF100" s="13"/>
      <c r="AG100" s="13"/>
      <c r="AH100" s="13">
        <v>26</v>
      </c>
      <c r="AI100" s="13">
        <v>35</v>
      </c>
      <c r="AJ100" s="13">
        <f t="shared" ref="AJ100:AJ102" si="7">AVERAGE(AH100:AI100)</f>
        <v>30.5</v>
      </c>
      <c r="AK100" s="13">
        <f t="shared" si="5"/>
        <v>30.5</v>
      </c>
      <c r="AL100" s="13">
        <f>AK100*B100</f>
        <v>8845</v>
      </c>
    </row>
    <row r="101" spans="1:38" ht="27" thickBot="1">
      <c r="A101" s="4">
        <v>94</v>
      </c>
      <c r="B101" s="8">
        <v>225</v>
      </c>
      <c r="C101" s="3" t="s">
        <v>9</v>
      </c>
      <c r="D101" s="2" t="s">
        <v>106</v>
      </c>
      <c r="E101" s="13"/>
      <c r="F101" s="13"/>
      <c r="G101" s="13"/>
      <c r="H101" s="43">
        <f>(3.160777%)*('valores 2'!H99)+'valores 2'!H99</f>
        <v>15.47411655</v>
      </c>
      <c r="I101" s="26"/>
      <c r="J101" s="26"/>
      <c r="K101" s="26"/>
      <c r="L101" s="26"/>
      <c r="M101" s="26"/>
      <c r="N101" s="26"/>
      <c r="O101" s="26"/>
      <c r="P101" s="26"/>
      <c r="Q101" s="26"/>
      <c r="R101" s="26"/>
      <c r="S101" s="26"/>
      <c r="T101" s="13"/>
      <c r="U101" s="13"/>
      <c r="V101" s="13"/>
      <c r="W101" s="13"/>
      <c r="X101" s="13"/>
      <c r="Y101" s="13"/>
      <c r="Z101" s="13"/>
      <c r="AA101" s="13"/>
      <c r="AB101" s="13"/>
      <c r="AC101" s="13"/>
      <c r="AD101" s="13"/>
      <c r="AE101" s="13"/>
      <c r="AF101" s="13"/>
      <c r="AG101" s="13"/>
      <c r="AH101" s="13">
        <v>42</v>
      </c>
      <c r="AI101" s="13">
        <v>49</v>
      </c>
      <c r="AJ101" s="13">
        <f t="shared" si="7"/>
        <v>45.5</v>
      </c>
      <c r="AK101" s="13">
        <f t="shared" si="5"/>
        <v>45.5</v>
      </c>
      <c r="AL101" s="13">
        <f>AK101*B101</f>
        <v>10237.5</v>
      </c>
    </row>
    <row r="102" spans="1:38" ht="27" thickBot="1">
      <c r="A102" s="4">
        <v>95</v>
      </c>
      <c r="B102" s="8">
        <v>142</v>
      </c>
      <c r="C102" s="3" t="s">
        <v>9</v>
      </c>
      <c r="D102" s="2" t="s">
        <v>107</v>
      </c>
      <c r="E102" s="13"/>
      <c r="F102" s="13"/>
      <c r="G102" s="13"/>
      <c r="H102" s="43">
        <f>(3.160777%)*('valores 2'!H100)+'valores 2'!H100</f>
        <v>25.790194249999999</v>
      </c>
      <c r="I102" s="26"/>
      <c r="J102" s="26"/>
      <c r="K102" s="26"/>
      <c r="L102" s="26"/>
      <c r="M102" s="26"/>
      <c r="N102" s="26"/>
      <c r="O102" s="26"/>
      <c r="P102" s="26"/>
      <c r="Q102" s="26"/>
      <c r="R102" s="26"/>
      <c r="S102" s="26"/>
      <c r="T102" s="13"/>
      <c r="U102" s="13"/>
      <c r="V102" s="13"/>
      <c r="W102" s="13"/>
      <c r="X102" s="13"/>
      <c r="Y102" s="13"/>
      <c r="Z102" s="13"/>
      <c r="AA102" s="13"/>
      <c r="AB102" s="13"/>
      <c r="AC102" s="13"/>
      <c r="AD102" s="13"/>
      <c r="AE102" s="13"/>
      <c r="AF102" s="13"/>
      <c r="AG102" s="13"/>
      <c r="AH102" s="13">
        <v>68</v>
      </c>
      <c r="AI102" s="13">
        <v>89</v>
      </c>
      <c r="AJ102" s="13">
        <f t="shared" si="7"/>
        <v>78.5</v>
      </c>
      <c r="AK102" s="13">
        <f t="shared" si="5"/>
        <v>78.5</v>
      </c>
      <c r="AL102" s="13">
        <f>AK102*B102</f>
        <v>11147</v>
      </c>
    </row>
    <row r="103" spans="1:38" ht="65.25" thickBot="1">
      <c r="A103" s="4">
        <v>96</v>
      </c>
      <c r="B103" s="8">
        <v>59</v>
      </c>
      <c r="C103" s="3" t="s">
        <v>9</v>
      </c>
      <c r="D103" s="2" t="s">
        <v>108</v>
      </c>
      <c r="E103" s="13"/>
      <c r="F103" s="13"/>
      <c r="G103" s="13"/>
      <c r="H103" s="13">
        <f>(3.160777%)*('valores 2'!H101)+'valores 2'!H101</f>
        <v>115.5091220069</v>
      </c>
      <c r="I103" s="13"/>
      <c r="J103" s="13"/>
      <c r="K103" s="13"/>
      <c r="L103" s="13"/>
      <c r="M103" s="13"/>
      <c r="N103" s="13"/>
      <c r="O103" s="13"/>
      <c r="P103" s="13"/>
      <c r="Q103" s="13"/>
      <c r="R103" s="13"/>
      <c r="S103" s="13"/>
      <c r="T103" s="13">
        <v>75</v>
      </c>
      <c r="U103" s="13"/>
      <c r="V103" s="13"/>
      <c r="W103" s="13"/>
      <c r="X103" s="13"/>
      <c r="Y103" s="13"/>
      <c r="Z103" s="13"/>
      <c r="AA103" s="13"/>
      <c r="AB103" s="13"/>
      <c r="AC103" s="13"/>
      <c r="AD103" s="13"/>
      <c r="AE103" s="13"/>
      <c r="AF103" s="13"/>
      <c r="AG103" s="13"/>
      <c r="AH103" s="44">
        <v>240</v>
      </c>
      <c r="AI103" s="13"/>
      <c r="AJ103" s="13">
        <f>AVERAGE(T103,H103)</f>
        <v>95.254561003449993</v>
      </c>
      <c r="AK103" s="13">
        <f t="shared" si="5"/>
        <v>95.3</v>
      </c>
      <c r="AL103" s="13">
        <f>AK103*B103</f>
        <v>5622.7</v>
      </c>
    </row>
    <row r="104" spans="1:38" ht="52.5" thickBot="1">
      <c r="A104" s="4">
        <v>97</v>
      </c>
      <c r="B104" s="8">
        <v>4650</v>
      </c>
      <c r="C104" s="3" t="s">
        <v>9</v>
      </c>
      <c r="D104" s="2" t="s">
        <v>109</v>
      </c>
      <c r="E104" s="13"/>
      <c r="F104" s="13"/>
      <c r="G104" s="13"/>
      <c r="H104" s="13">
        <f>(3.160777%)*('valores 2'!H102)+'valores 2'!H102</f>
        <v>1.4958312665</v>
      </c>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v>2.99</v>
      </c>
      <c r="AH104" s="44">
        <v>7.8</v>
      </c>
      <c r="AI104" s="13"/>
      <c r="AJ104" s="13">
        <f>AVERAGE(AG104,H104)</f>
        <v>2.24291563325</v>
      </c>
      <c r="AK104" s="13">
        <f t="shared" si="5"/>
        <v>2.2000000000000002</v>
      </c>
      <c r="AL104" s="13">
        <f>AK104*B104</f>
        <v>10230</v>
      </c>
    </row>
    <row r="105" spans="1:38" ht="52.5" thickBot="1">
      <c r="A105" s="4">
        <v>98</v>
      </c>
      <c r="B105" s="8">
        <v>600</v>
      </c>
      <c r="C105" s="3" t="s">
        <v>9</v>
      </c>
      <c r="D105" s="2" t="s">
        <v>110</v>
      </c>
      <c r="E105" s="43">
        <f>(1.149796%)*('valores 2'!E103)+'valores 2'!E103</f>
        <v>0.202299592</v>
      </c>
      <c r="F105" s="26"/>
      <c r="G105" s="13"/>
      <c r="H105" s="13">
        <f>(3.160777%)*('valores 2'!H103)+'valores 2'!H103</f>
        <v>0.41264310800000004</v>
      </c>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v>0.57999999999999996</v>
      </c>
      <c r="AH105" s="44">
        <v>4.7</v>
      </c>
      <c r="AI105" s="44">
        <v>1.8</v>
      </c>
      <c r="AJ105" s="13">
        <f>AVERAGE(AG105,H105)</f>
        <v>0.496321554</v>
      </c>
      <c r="AK105" s="13">
        <f t="shared" si="5"/>
        <v>0.5</v>
      </c>
      <c r="AL105" s="13">
        <f>AK105*B105</f>
        <v>300</v>
      </c>
    </row>
    <row r="106" spans="1:38" ht="39.75" thickBot="1">
      <c r="A106" s="4">
        <v>99</v>
      </c>
      <c r="B106" s="8">
        <v>578</v>
      </c>
      <c r="C106" s="3" t="s">
        <v>9</v>
      </c>
      <c r="D106" s="2" t="s">
        <v>111</v>
      </c>
      <c r="E106" s="13"/>
      <c r="F106" s="13"/>
      <c r="G106" s="13"/>
      <c r="H106" s="13">
        <f>(3.160777%)*('valores 2'!H104)+'valores 2'!H104</f>
        <v>14.411560546900001</v>
      </c>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v>7.8</v>
      </c>
      <c r="AH106" s="44">
        <v>35</v>
      </c>
      <c r="AI106" s="13"/>
      <c r="AJ106" s="13">
        <f>AVERAGE(AG106,H106)</f>
        <v>11.10578027345</v>
      </c>
      <c r="AK106" s="13">
        <f t="shared" si="5"/>
        <v>11.1</v>
      </c>
      <c r="AL106" s="13">
        <f>AK106*B106</f>
        <v>6415.8</v>
      </c>
    </row>
    <row r="107" spans="1:38" ht="15.75" thickBot="1">
      <c r="A107" s="4">
        <v>100</v>
      </c>
      <c r="B107" s="8">
        <v>217</v>
      </c>
      <c r="C107" s="3" t="s">
        <v>9</v>
      </c>
      <c r="D107" s="2" t="s">
        <v>112</v>
      </c>
      <c r="E107" s="13"/>
      <c r="F107" s="13"/>
      <c r="G107" s="13"/>
      <c r="H107" s="43">
        <f>(3.160777%)*('valores 2'!H105)+'valores 2'!H105</f>
        <v>41.264310799999997</v>
      </c>
      <c r="I107" s="26"/>
      <c r="J107" s="26"/>
      <c r="K107" s="26"/>
      <c r="L107" s="26"/>
      <c r="M107" s="26"/>
      <c r="N107" s="26"/>
      <c r="O107" s="26"/>
      <c r="P107" s="26"/>
      <c r="Q107" s="26"/>
      <c r="R107" s="26"/>
      <c r="S107" s="26"/>
      <c r="T107" s="13"/>
      <c r="U107" s="13"/>
      <c r="V107" s="13"/>
      <c r="W107" s="13"/>
      <c r="X107" s="13"/>
      <c r="Y107" s="13"/>
      <c r="Z107" s="13"/>
      <c r="AA107" s="13"/>
      <c r="AB107" s="13"/>
      <c r="AC107" s="13"/>
      <c r="AD107" s="13"/>
      <c r="AE107" s="13"/>
      <c r="AF107" s="13"/>
      <c r="AG107" s="13"/>
      <c r="AH107" s="13">
        <v>416</v>
      </c>
      <c r="AI107" s="13">
        <v>495</v>
      </c>
      <c r="AJ107" s="13">
        <f>AVERAGE(AH107:AI107)</f>
        <v>455.5</v>
      </c>
      <c r="AK107" s="13">
        <f t="shared" si="5"/>
        <v>455.5</v>
      </c>
      <c r="AL107" s="13">
        <f>AK107*B107</f>
        <v>98843.5</v>
      </c>
    </row>
    <row r="108" spans="1:38" ht="15.75" thickBot="1">
      <c r="A108" s="4">
        <v>101</v>
      </c>
      <c r="B108" s="8">
        <v>217</v>
      </c>
      <c r="C108" s="3" t="s">
        <v>9</v>
      </c>
      <c r="D108" s="2" t="s">
        <v>113</v>
      </c>
      <c r="E108" s="13"/>
      <c r="F108" s="13"/>
      <c r="G108" s="13"/>
      <c r="H108" s="43">
        <f>(3.160777%)*('valores 2'!H106)+'valores 2'!H106</f>
        <v>81.49701383</v>
      </c>
      <c r="I108" s="26"/>
      <c r="J108" s="26"/>
      <c r="K108" s="26"/>
      <c r="L108" s="26"/>
      <c r="M108" s="26"/>
      <c r="N108" s="26"/>
      <c r="O108" s="26"/>
      <c r="P108" s="26"/>
      <c r="Q108" s="26"/>
      <c r="R108" s="26"/>
      <c r="S108" s="26"/>
      <c r="T108" s="13"/>
      <c r="U108" s="13"/>
      <c r="V108" s="13"/>
      <c r="W108" s="13"/>
      <c r="X108" s="13"/>
      <c r="Y108" s="13"/>
      <c r="Z108" s="13"/>
      <c r="AA108" s="13"/>
      <c r="AB108" s="13"/>
      <c r="AC108" s="13"/>
      <c r="AD108" s="13"/>
      <c r="AE108" s="13"/>
      <c r="AF108" s="13"/>
      <c r="AG108" s="13"/>
      <c r="AH108" s="13">
        <v>420</v>
      </c>
      <c r="AI108" s="13">
        <v>680</v>
      </c>
      <c r="AJ108" s="13">
        <f>AVERAGE(AH108:AI108)</f>
        <v>550</v>
      </c>
      <c r="AK108" s="13">
        <f t="shared" si="5"/>
        <v>550</v>
      </c>
      <c r="AL108" s="13">
        <f>AK108*B108</f>
        <v>119350</v>
      </c>
    </row>
    <row r="109" spans="1:38" ht="15.75" thickBot="1">
      <c r="A109" s="4">
        <v>102</v>
      </c>
      <c r="B109" s="8">
        <v>215</v>
      </c>
      <c r="C109" s="3" t="s">
        <v>9</v>
      </c>
      <c r="D109" s="2" t="s">
        <v>114</v>
      </c>
      <c r="E109" s="13"/>
      <c r="F109" s="13"/>
      <c r="G109" s="13"/>
      <c r="H109" s="13">
        <f>(3.160777%)*('valores 2'!H107)+'valores 2'!H107</f>
        <v>170.21528205000001</v>
      </c>
      <c r="I109" s="13"/>
      <c r="J109" s="13"/>
      <c r="K109" s="13"/>
      <c r="L109" s="13"/>
      <c r="M109" s="13"/>
      <c r="N109" s="13"/>
      <c r="O109" s="13"/>
      <c r="P109" s="13"/>
      <c r="Q109" s="13"/>
      <c r="R109" s="13"/>
      <c r="S109" s="13"/>
      <c r="T109" s="13">
        <v>210</v>
      </c>
      <c r="U109" s="13"/>
      <c r="V109" s="13"/>
      <c r="W109" s="13"/>
      <c r="X109" s="13"/>
      <c r="Y109" s="13"/>
      <c r="Z109" s="13"/>
      <c r="AA109" s="13"/>
      <c r="AB109" s="13"/>
      <c r="AC109" s="13"/>
      <c r="AD109" s="13"/>
      <c r="AE109" s="13"/>
      <c r="AF109" s="13"/>
      <c r="AG109" s="13"/>
      <c r="AH109" s="44">
        <v>436</v>
      </c>
      <c r="AI109" s="13"/>
      <c r="AJ109" s="13">
        <f>AVERAGE(T109,H109)</f>
        <v>190.10764102500002</v>
      </c>
      <c r="AK109" s="13">
        <f t="shared" si="5"/>
        <v>190.1</v>
      </c>
      <c r="AL109" s="13">
        <f>AK109*B109</f>
        <v>40871.5</v>
      </c>
    </row>
    <row r="110" spans="1:38" ht="15.75" thickBot="1">
      <c r="A110" s="4">
        <v>103</v>
      </c>
      <c r="B110" s="8">
        <v>77</v>
      </c>
      <c r="C110" s="3" t="s">
        <v>9</v>
      </c>
      <c r="D110" s="2" t="s">
        <v>115</v>
      </c>
      <c r="E110" s="27"/>
      <c r="F110" s="27"/>
      <c r="G110" s="27"/>
      <c r="H110" s="27">
        <f>(3.160777%)*('valores 2'!H108)+'valores 2'!H108</f>
        <v>361.06271950000001</v>
      </c>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v>476</v>
      </c>
      <c r="AI110" s="27"/>
      <c r="AJ110" s="13">
        <f>AVERAGE(AH110,H110)</f>
        <v>418.53135974999998</v>
      </c>
      <c r="AK110" s="13">
        <f t="shared" si="5"/>
        <v>418.5</v>
      </c>
      <c r="AL110" s="13">
        <f>AK110*B110</f>
        <v>32224.5</v>
      </c>
    </row>
    <row r="111" spans="1:38" ht="15.75" thickBot="1">
      <c r="A111" s="4">
        <v>104</v>
      </c>
      <c r="B111" s="8">
        <v>85</v>
      </c>
      <c r="C111" s="3" t="s">
        <v>9</v>
      </c>
      <c r="D111" s="2" t="s">
        <v>116</v>
      </c>
      <c r="E111" s="27"/>
      <c r="F111" s="27"/>
      <c r="G111" s="27"/>
      <c r="H111" s="27">
        <f>(3.160777%)*('valores 2'!H109)+'valores 2'!H109</f>
        <v>376.53683604999998</v>
      </c>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v>476</v>
      </c>
      <c r="AI111" s="27"/>
      <c r="AJ111" s="13">
        <f>AVERAGE(AH111,H111)</f>
        <v>426.26841802499996</v>
      </c>
      <c r="AK111" s="13">
        <f t="shared" si="5"/>
        <v>426.3</v>
      </c>
      <c r="AL111" s="13">
        <f>AK111*B111</f>
        <v>36235.5</v>
      </c>
    </row>
    <row r="112" spans="1:38" s="42" customFormat="1" ht="15.75" thickBot="1">
      <c r="A112" s="4">
        <v>105</v>
      </c>
      <c r="B112" s="38">
        <v>85</v>
      </c>
      <c r="C112" s="39" t="s">
        <v>9</v>
      </c>
      <c r="D112" s="40" t="s">
        <v>117</v>
      </c>
      <c r="E112" s="41"/>
      <c r="F112" s="41"/>
      <c r="G112" s="41"/>
      <c r="H112" s="43">
        <f>(3.160777%)*('valores 2'!H110)+'valores 2'!H110</f>
        <v>6.0864858430000002</v>
      </c>
      <c r="I112" s="41"/>
      <c r="J112" s="41"/>
      <c r="K112" s="41"/>
      <c r="L112" s="41"/>
      <c r="M112" s="41"/>
      <c r="N112" s="41"/>
      <c r="O112" s="41"/>
      <c r="P112" s="41"/>
      <c r="Q112" s="41"/>
      <c r="R112" s="41"/>
      <c r="S112" s="41"/>
      <c r="T112" s="41">
        <v>15</v>
      </c>
      <c r="U112" s="41">
        <v>25</v>
      </c>
      <c r="V112" s="41"/>
      <c r="W112" s="41"/>
      <c r="X112" s="41"/>
      <c r="Y112" s="41"/>
      <c r="Z112" s="41"/>
      <c r="AA112" s="41"/>
      <c r="AB112" s="41"/>
      <c r="AC112" s="41"/>
      <c r="AD112" s="41"/>
      <c r="AE112" s="41"/>
      <c r="AF112" s="41"/>
      <c r="AG112" s="41"/>
      <c r="AH112" s="44">
        <v>540</v>
      </c>
      <c r="AI112" s="41"/>
      <c r="AJ112" s="41">
        <f>AVERAGE(T112:U112)</f>
        <v>20</v>
      </c>
      <c r="AK112" s="41">
        <f t="shared" si="5"/>
        <v>20</v>
      </c>
      <c r="AL112" s="41">
        <f>AK112*B112</f>
        <v>1700</v>
      </c>
    </row>
    <row r="113" spans="1:38" s="42" customFormat="1" ht="15.75" thickBot="1">
      <c r="A113" s="4">
        <v>106</v>
      </c>
      <c r="B113" s="38">
        <v>85</v>
      </c>
      <c r="C113" s="39" t="s">
        <v>9</v>
      </c>
      <c r="D113" s="40" t="s">
        <v>118</v>
      </c>
      <c r="E113" s="41"/>
      <c r="F113" s="41"/>
      <c r="G113" s="41"/>
      <c r="H113" s="43">
        <f>(3.160777%)*('valores 2'!H111)+'valores 2'!H111</f>
        <v>51.064584615000001</v>
      </c>
      <c r="I113" s="41"/>
      <c r="J113" s="41"/>
      <c r="K113" s="41"/>
      <c r="L113" s="41"/>
      <c r="M113" s="41"/>
      <c r="N113" s="41"/>
      <c r="O113" s="41"/>
      <c r="P113" s="41"/>
      <c r="Q113" s="41"/>
      <c r="R113" s="41"/>
      <c r="S113" s="41"/>
      <c r="T113" s="41"/>
      <c r="U113" s="41">
        <v>262</v>
      </c>
      <c r="V113" s="41"/>
      <c r="W113" s="41"/>
      <c r="X113" s="41"/>
      <c r="Y113" s="41"/>
      <c r="Z113" s="41"/>
      <c r="AA113" s="41"/>
      <c r="AB113" s="41"/>
      <c r="AC113" s="41"/>
      <c r="AD113" s="41"/>
      <c r="AE113" s="41"/>
      <c r="AF113" s="41"/>
      <c r="AG113" s="41"/>
      <c r="AH113" s="41">
        <v>150</v>
      </c>
      <c r="AI113" s="44">
        <v>645</v>
      </c>
      <c r="AJ113" s="41">
        <f>AVERAGE(U113:AH113)</f>
        <v>206</v>
      </c>
      <c r="AK113" s="41">
        <f t="shared" si="5"/>
        <v>206</v>
      </c>
      <c r="AL113" s="41">
        <f>AK113*B113</f>
        <v>17510</v>
      </c>
    </row>
    <row r="114" spans="1:38" s="42" customFormat="1" ht="15.75" thickBot="1">
      <c r="A114" s="4">
        <v>107</v>
      </c>
      <c r="B114" s="38">
        <v>85</v>
      </c>
      <c r="C114" s="39" t="s">
        <v>9</v>
      </c>
      <c r="D114" s="40" t="s">
        <v>119</v>
      </c>
      <c r="E114" s="41"/>
      <c r="F114" s="41"/>
      <c r="G114" s="41"/>
      <c r="H114" s="43">
        <f>(3.160777%)*('valores 2'!H112)+'valores 2'!H112</f>
        <v>36.10627195</v>
      </c>
      <c r="I114" s="41"/>
      <c r="J114" s="41"/>
      <c r="K114" s="41"/>
      <c r="L114" s="41"/>
      <c r="M114" s="41"/>
      <c r="N114" s="41"/>
      <c r="O114" s="41"/>
      <c r="P114" s="41"/>
      <c r="Q114" s="41"/>
      <c r="R114" s="41"/>
      <c r="S114" s="41"/>
      <c r="T114" s="41"/>
      <c r="U114" s="41">
        <v>192</v>
      </c>
      <c r="V114" s="41"/>
      <c r="W114" s="41"/>
      <c r="X114" s="41"/>
      <c r="Y114" s="41"/>
      <c r="Z114" s="41"/>
      <c r="AA114" s="41"/>
      <c r="AB114" s="41"/>
      <c r="AC114" s="41"/>
      <c r="AD114" s="41"/>
      <c r="AE114" s="41"/>
      <c r="AF114" s="41"/>
      <c r="AG114" s="41"/>
      <c r="AH114" s="41">
        <v>110</v>
      </c>
      <c r="AI114" s="44">
        <v>485</v>
      </c>
      <c r="AJ114" s="41">
        <f>AVERAGE(U114:AH114)</f>
        <v>151</v>
      </c>
      <c r="AK114" s="41">
        <f t="shared" si="5"/>
        <v>151</v>
      </c>
      <c r="AL114" s="41">
        <f>AK114*B114</f>
        <v>12835</v>
      </c>
    </row>
    <row r="115" spans="1:38" s="42" customFormat="1" ht="15.75" thickBot="1">
      <c r="A115" s="4">
        <v>108</v>
      </c>
      <c r="B115" s="38">
        <v>85</v>
      </c>
      <c r="C115" s="39" t="s">
        <v>9</v>
      </c>
      <c r="D115" s="40" t="s">
        <v>120</v>
      </c>
      <c r="E115" s="41"/>
      <c r="F115" s="41"/>
      <c r="G115" s="41"/>
      <c r="H115" s="43">
        <f>(3.160777%)*('valores 2'!H113)+'valores 2'!H113</f>
        <v>25.790194249999999</v>
      </c>
      <c r="I115" s="41"/>
      <c r="J115" s="41"/>
      <c r="K115" s="41"/>
      <c r="L115" s="41"/>
      <c r="M115" s="41"/>
      <c r="N115" s="41"/>
      <c r="O115" s="41"/>
      <c r="P115" s="41"/>
      <c r="Q115" s="41"/>
      <c r="R115" s="41"/>
      <c r="S115" s="41"/>
      <c r="T115" s="41"/>
      <c r="U115" s="41">
        <v>122</v>
      </c>
      <c r="V115" s="41"/>
      <c r="W115" s="41"/>
      <c r="X115" s="41"/>
      <c r="Y115" s="41"/>
      <c r="Z115" s="41"/>
      <c r="AA115" s="41"/>
      <c r="AB115" s="41"/>
      <c r="AC115" s="41"/>
      <c r="AD115" s="41"/>
      <c r="AE115" s="41"/>
      <c r="AF115" s="41"/>
      <c r="AG115" s="41"/>
      <c r="AH115" s="41">
        <v>70</v>
      </c>
      <c r="AI115" s="44">
        <v>328</v>
      </c>
      <c r="AJ115" s="41">
        <f>AVERAGE(U115:AH115)</f>
        <v>96</v>
      </c>
      <c r="AK115" s="41">
        <f t="shared" si="5"/>
        <v>96</v>
      </c>
      <c r="AL115" s="41">
        <f>AK115*B115</f>
        <v>8160</v>
      </c>
    </row>
    <row r="116" spans="1:38" ht="39.75" thickBot="1">
      <c r="A116" s="4">
        <v>109</v>
      </c>
      <c r="B116" s="8">
        <v>41</v>
      </c>
      <c r="C116" s="3" t="s">
        <v>9</v>
      </c>
      <c r="D116" s="2" t="s">
        <v>278</v>
      </c>
      <c r="E116" s="13"/>
      <c r="F116" s="13"/>
      <c r="G116" s="13"/>
      <c r="H116" s="13">
        <f>(3.160777%)*('valores 2'!H114)+'valores 2'!H114</f>
        <v>180.37661858449999</v>
      </c>
      <c r="I116" s="13"/>
      <c r="J116" s="13"/>
      <c r="K116" s="13"/>
      <c r="L116" s="13"/>
      <c r="M116" s="13"/>
      <c r="N116" s="13"/>
      <c r="O116" s="13"/>
      <c r="P116" s="13"/>
      <c r="Q116" s="13">
        <v>237.99</v>
      </c>
      <c r="R116" s="13"/>
      <c r="S116" s="13"/>
      <c r="T116" s="13"/>
      <c r="U116" s="13"/>
      <c r="V116" s="13"/>
      <c r="W116" s="13"/>
      <c r="X116" s="13"/>
      <c r="Y116" s="13"/>
      <c r="Z116" s="13"/>
      <c r="AA116" s="13"/>
      <c r="AB116" s="13"/>
      <c r="AC116" s="13"/>
      <c r="AD116" s="13"/>
      <c r="AE116" s="13"/>
      <c r="AF116" s="13"/>
      <c r="AG116" s="13"/>
      <c r="AH116" s="44">
        <v>535</v>
      </c>
      <c r="AI116" s="13"/>
      <c r="AJ116" s="13">
        <f>AVERAGE(H116:Q116)</f>
        <v>209.18330929224999</v>
      </c>
      <c r="AK116" s="13">
        <f t="shared" si="5"/>
        <v>209.2</v>
      </c>
      <c r="AL116" s="13">
        <f>AK116*B116</f>
        <v>8577.1999999999989</v>
      </c>
    </row>
    <row r="117" spans="1:38" ht="27" thickBot="1">
      <c r="A117" s="4">
        <v>110</v>
      </c>
      <c r="B117" s="8">
        <v>245</v>
      </c>
      <c r="C117" s="3" t="s">
        <v>9</v>
      </c>
      <c r="D117" s="2" t="s">
        <v>122</v>
      </c>
      <c r="E117" s="13"/>
      <c r="F117" s="13"/>
      <c r="G117" s="13"/>
      <c r="H117" s="43">
        <f>(3.160777%)*('valores 2'!H115)+'valores 2'!H115</f>
        <v>4.1264310799999997</v>
      </c>
      <c r="I117" s="26"/>
      <c r="J117" s="26"/>
      <c r="K117" s="26"/>
      <c r="L117" s="26"/>
      <c r="M117" s="26"/>
      <c r="N117" s="26"/>
      <c r="O117" s="26"/>
      <c r="P117" s="26"/>
      <c r="Q117" s="26"/>
      <c r="R117" s="26"/>
      <c r="S117" s="26"/>
      <c r="T117" s="13"/>
      <c r="U117" s="13"/>
      <c r="V117" s="13"/>
      <c r="W117" s="13"/>
      <c r="X117" s="13"/>
      <c r="Y117" s="13"/>
      <c r="Z117" s="13"/>
      <c r="AA117" s="13"/>
      <c r="AB117" s="13"/>
      <c r="AC117" s="13"/>
      <c r="AD117" s="13"/>
      <c r="AE117" s="13"/>
      <c r="AF117" s="13"/>
      <c r="AG117" s="13"/>
      <c r="AH117" s="13">
        <v>32</v>
      </c>
      <c r="AI117" s="13">
        <v>45</v>
      </c>
      <c r="AJ117" s="13">
        <f>AVERAGE(AH117:AI117)</f>
        <v>38.5</v>
      </c>
      <c r="AK117" s="13">
        <f t="shared" si="5"/>
        <v>38.5</v>
      </c>
      <c r="AL117" s="13">
        <f>AK117*B117</f>
        <v>9432.5</v>
      </c>
    </row>
    <row r="118" spans="1:38" ht="46.5" customHeight="1" thickBot="1">
      <c r="A118" s="4">
        <v>111</v>
      </c>
      <c r="B118" s="8">
        <v>48</v>
      </c>
      <c r="C118" s="3" t="s">
        <v>9</v>
      </c>
      <c r="D118" s="2" t="s">
        <v>267</v>
      </c>
      <c r="E118" s="27"/>
      <c r="F118" s="27"/>
      <c r="G118" s="27"/>
      <c r="H118" s="27">
        <f>(3.160777%)*('valores 2'!H116)+'valores 2'!H116</f>
        <v>928.34383222299994</v>
      </c>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v>1470</v>
      </c>
      <c r="AI118" s="27"/>
      <c r="AJ118" s="13">
        <f>AVERAGE(AH118,H118)</f>
        <v>1199.1719161115</v>
      </c>
      <c r="AK118" s="13">
        <f t="shared" si="5"/>
        <v>1199.2</v>
      </c>
      <c r="AL118" s="13">
        <f>AK118*B118</f>
        <v>57561.600000000006</v>
      </c>
    </row>
    <row r="119" spans="1:38" ht="29.25" customHeight="1" thickBot="1">
      <c r="A119" s="4">
        <v>112</v>
      </c>
      <c r="B119" s="8">
        <v>62</v>
      </c>
      <c r="C119" s="3" t="s">
        <v>9</v>
      </c>
      <c r="D119" s="2" t="s">
        <v>268</v>
      </c>
      <c r="E119" s="13"/>
      <c r="F119" s="13"/>
      <c r="G119" s="13"/>
      <c r="H119" s="13"/>
      <c r="I119" s="13"/>
      <c r="J119" s="13"/>
      <c r="K119" s="13"/>
      <c r="L119" s="13"/>
      <c r="M119" s="13"/>
      <c r="N119" s="13">
        <v>1000</v>
      </c>
      <c r="O119" s="13"/>
      <c r="P119" s="13"/>
      <c r="Q119" s="13"/>
      <c r="R119" s="13"/>
      <c r="S119" s="13"/>
      <c r="T119" s="43">
        <v>320</v>
      </c>
      <c r="U119" s="13"/>
      <c r="V119" s="13"/>
      <c r="W119" s="13"/>
      <c r="X119" s="13"/>
      <c r="Y119" s="13"/>
      <c r="Z119" s="13"/>
      <c r="AA119" s="13"/>
      <c r="AB119" s="13"/>
      <c r="AC119" s="13"/>
      <c r="AD119" s="13"/>
      <c r="AE119" s="13"/>
      <c r="AF119" s="13"/>
      <c r="AG119" s="13"/>
      <c r="AH119" s="13">
        <v>810</v>
      </c>
      <c r="AI119" s="13"/>
      <c r="AJ119" s="13">
        <f>AVERAGE(AH119,N119)</f>
        <v>905</v>
      </c>
      <c r="AK119" s="13">
        <f t="shared" si="5"/>
        <v>905</v>
      </c>
      <c r="AL119" s="13">
        <f>AK119*B119</f>
        <v>56110</v>
      </c>
    </row>
    <row r="120" spans="1:38" ht="27" thickBot="1">
      <c r="A120" s="4">
        <v>113</v>
      </c>
      <c r="B120" s="8">
        <v>60</v>
      </c>
      <c r="C120" s="3" t="s">
        <v>9</v>
      </c>
      <c r="D120" s="2" t="s">
        <v>124</v>
      </c>
      <c r="E120" s="13"/>
      <c r="F120" s="13"/>
      <c r="G120" s="13"/>
      <c r="H120" s="13">
        <f>(3.160777%)*('valores 2'!H118)+'valores 2'!H118</f>
        <v>702.78279331249996</v>
      </c>
      <c r="I120" s="13"/>
      <c r="J120" s="13"/>
      <c r="K120" s="13"/>
      <c r="L120" s="13"/>
      <c r="M120" s="13"/>
      <c r="N120" s="13"/>
      <c r="O120" s="13"/>
      <c r="P120" s="13"/>
      <c r="Q120" s="13"/>
      <c r="R120" s="13"/>
      <c r="S120" s="13"/>
      <c r="T120" s="43">
        <v>250</v>
      </c>
      <c r="U120" s="26"/>
      <c r="V120" s="26"/>
      <c r="W120" s="26"/>
      <c r="X120" s="13"/>
      <c r="Y120" s="13"/>
      <c r="Z120" s="13"/>
      <c r="AA120" s="13"/>
      <c r="AB120" s="13"/>
      <c r="AC120" s="13"/>
      <c r="AD120" s="13"/>
      <c r="AE120" s="13"/>
      <c r="AF120" s="13"/>
      <c r="AG120" s="13"/>
      <c r="AH120" s="13">
        <v>725</v>
      </c>
      <c r="AI120" s="13"/>
      <c r="AJ120" s="13">
        <f>AVERAGE(AH120,H120)</f>
        <v>713.89139665624998</v>
      </c>
      <c r="AK120" s="13">
        <f t="shared" si="5"/>
        <v>713.9</v>
      </c>
      <c r="AL120" s="13">
        <f>AK120*B120</f>
        <v>42834</v>
      </c>
    </row>
    <row r="121" spans="1:38" ht="39.75" thickBot="1">
      <c r="A121" s="4">
        <v>114</v>
      </c>
      <c r="B121" s="8">
        <v>79</v>
      </c>
      <c r="C121" s="3" t="s">
        <v>9</v>
      </c>
      <c r="D121" s="2" t="s">
        <v>125</v>
      </c>
      <c r="E121" s="13"/>
      <c r="F121" s="13"/>
      <c r="G121" s="13"/>
      <c r="H121" s="43">
        <f>(3.160777%)*('valores 2'!H119)+'valores 2'!H119</f>
        <v>577.66940296690007</v>
      </c>
      <c r="I121" s="26"/>
      <c r="J121" s="26"/>
      <c r="K121" s="26"/>
      <c r="L121" s="26"/>
      <c r="M121" s="26"/>
      <c r="N121" s="26"/>
      <c r="O121" s="26"/>
      <c r="P121" s="26"/>
      <c r="Q121" s="26"/>
      <c r="R121" s="26"/>
      <c r="S121" s="26"/>
      <c r="T121" s="13"/>
      <c r="U121" s="13"/>
      <c r="V121" s="13"/>
      <c r="W121" s="13"/>
      <c r="X121" s="13"/>
      <c r="Y121" s="13"/>
      <c r="Z121" s="13"/>
      <c r="AA121" s="13"/>
      <c r="AB121" s="13"/>
      <c r="AC121" s="13"/>
      <c r="AD121" s="13"/>
      <c r="AE121" s="13"/>
      <c r="AF121" s="13"/>
      <c r="AG121" s="13"/>
      <c r="AH121" s="13">
        <v>2780</v>
      </c>
      <c r="AI121" s="13">
        <v>1935</v>
      </c>
      <c r="AJ121" s="13">
        <f>AVERAGE(AH121:AI121)</f>
        <v>2357.5</v>
      </c>
      <c r="AK121" s="13">
        <f t="shared" si="5"/>
        <v>2357.5</v>
      </c>
      <c r="AL121" s="13">
        <f>AK121*B121</f>
        <v>186242.5</v>
      </c>
    </row>
    <row r="122" spans="1:38" ht="39.75" thickBot="1">
      <c r="A122" s="4">
        <v>115</v>
      </c>
      <c r="B122" s="8">
        <v>75</v>
      </c>
      <c r="C122" s="3" t="s">
        <v>126</v>
      </c>
      <c r="D122" s="2" t="s">
        <v>127</v>
      </c>
      <c r="E122" s="13"/>
      <c r="F122" s="13"/>
      <c r="G122" s="13"/>
      <c r="H122" s="43">
        <f>(3.160777%)*('valores 2'!H120)+'valores 2'!H120</f>
        <v>1856.893986</v>
      </c>
      <c r="I122" s="26"/>
      <c r="J122" s="26"/>
      <c r="K122" s="26"/>
      <c r="L122" s="26"/>
      <c r="M122" s="26"/>
      <c r="N122" s="26"/>
      <c r="O122" s="26"/>
      <c r="P122" s="26"/>
      <c r="Q122" s="26"/>
      <c r="R122" s="26"/>
      <c r="S122" s="26"/>
      <c r="T122" s="13"/>
      <c r="U122" s="13"/>
      <c r="V122" s="13"/>
      <c r="W122" s="13"/>
      <c r="X122" s="13"/>
      <c r="Y122" s="13"/>
      <c r="Z122" s="13"/>
      <c r="AA122" s="13"/>
      <c r="AB122" s="13"/>
      <c r="AC122" s="13"/>
      <c r="AD122" s="13"/>
      <c r="AE122" s="13"/>
      <c r="AF122" s="13"/>
      <c r="AG122" s="13"/>
      <c r="AH122" s="13">
        <v>9698</v>
      </c>
      <c r="AI122" s="13">
        <v>7460</v>
      </c>
      <c r="AJ122" s="13">
        <f t="shared" ref="AJ122:AJ123" si="8">AVERAGE(AH122:AI122)</f>
        <v>8579</v>
      </c>
      <c r="AK122" s="13">
        <f t="shared" si="5"/>
        <v>8579</v>
      </c>
      <c r="AL122" s="13">
        <f>AK122*B122</f>
        <v>643425</v>
      </c>
    </row>
    <row r="123" spans="1:38" ht="39.75" thickBot="1">
      <c r="A123" s="4">
        <v>116</v>
      </c>
      <c r="B123" s="8">
        <v>75</v>
      </c>
      <c r="C123" s="3" t="s">
        <v>126</v>
      </c>
      <c r="D123" s="2" t="s">
        <v>128</v>
      </c>
      <c r="E123" s="13"/>
      <c r="F123" s="13"/>
      <c r="G123" s="13"/>
      <c r="H123" s="43">
        <f>(3.160777%)*('valores 2'!H121)+'valores 2'!H121</f>
        <v>2888.5017560000001</v>
      </c>
      <c r="I123" s="26"/>
      <c r="J123" s="26"/>
      <c r="K123" s="26"/>
      <c r="L123" s="26"/>
      <c r="M123" s="26"/>
      <c r="N123" s="26"/>
      <c r="O123" s="26"/>
      <c r="P123" s="26"/>
      <c r="Q123" s="26"/>
      <c r="R123" s="26"/>
      <c r="S123" s="26"/>
      <c r="T123" s="13"/>
      <c r="U123" s="13"/>
      <c r="V123" s="13"/>
      <c r="W123" s="13"/>
      <c r="X123" s="13"/>
      <c r="Y123" s="13"/>
      <c r="Z123" s="13"/>
      <c r="AA123" s="13"/>
      <c r="AB123" s="13"/>
      <c r="AC123" s="13"/>
      <c r="AD123" s="13"/>
      <c r="AE123" s="13"/>
      <c r="AF123" s="13"/>
      <c r="AG123" s="13"/>
      <c r="AH123" s="13">
        <v>13975</v>
      </c>
      <c r="AI123" s="13">
        <v>10750</v>
      </c>
      <c r="AJ123" s="13">
        <f t="shared" si="8"/>
        <v>12362.5</v>
      </c>
      <c r="AK123" s="13">
        <f t="shared" si="5"/>
        <v>12362.5</v>
      </c>
      <c r="AL123" s="13">
        <f>AK123*B123</f>
        <v>927187.5</v>
      </c>
    </row>
    <row r="124" spans="1:38" ht="39.75" thickBot="1">
      <c r="A124" s="4">
        <v>117</v>
      </c>
      <c r="B124" s="8">
        <v>75</v>
      </c>
      <c r="C124" s="3" t="s">
        <v>126</v>
      </c>
      <c r="D124" s="2" t="s">
        <v>250</v>
      </c>
      <c r="E124" s="13"/>
      <c r="F124" s="13"/>
      <c r="G124" s="13"/>
      <c r="H124" s="13">
        <f>(3.160777%)*('valores 2'!H122)+'valores 2'!H122</f>
        <v>232.11174825000001</v>
      </c>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v>291</v>
      </c>
      <c r="AI124" s="44">
        <v>1480</v>
      </c>
      <c r="AJ124" s="13">
        <f>AVERAGE(AH124,H124)</f>
        <v>261.555874125</v>
      </c>
      <c r="AK124" s="13">
        <f t="shared" si="5"/>
        <v>261.60000000000002</v>
      </c>
      <c r="AL124" s="13">
        <f>AK124*B124</f>
        <v>19620</v>
      </c>
    </row>
    <row r="125" spans="1:38" ht="27" thickBot="1">
      <c r="A125" s="4">
        <v>118</v>
      </c>
      <c r="B125" s="8">
        <v>135</v>
      </c>
      <c r="C125" s="3" t="s">
        <v>80</v>
      </c>
      <c r="D125" s="2" t="s">
        <v>129</v>
      </c>
      <c r="E125" s="13"/>
      <c r="F125" s="13"/>
      <c r="G125" s="13"/>
      <c r="H125" s="13">
        <f>(3.160777%)*('valores 2'!H123)+'valores 2'!H123</f>
        <v>232.11174825000001</v>
      </c>
      <c r="I125" s="13"/>
      <c r="J125" s="13"/>
      <c r="K125" s="13"/>
      <c r="L125" s="13"/>
      <c r="M125" s="13"/>
      <c r="N125" s="13"/>
      <c r="O125" s="13"/>
      <c r="P125" s="13"/>
      <c r="Q125" s="13"/>
      <c r="R125" s="13"/>
      <c r="S125" s="13"/>
      <c r="T125" s="43">
        <v>80</v>
      </c>
      <c r="U125" s="26"/>
      <c r="V125" s="26"/>
      <c r="W125" s="26"/>
      <c r="X125" s="13"/>
      <c r="Y125" s="13"/>
      <c r="Z125" s="13"/>
      <c r="AA125" s="13"/>
      <c r="AB125" s="13"/>
      <c r="AC125" s="13"/>
      <c r="AD125" s="13"/>
      <c r="AE125" s="13"/>
      <c r="AF125" s="13"/>
      <c r="AG125" s="13"/>
      <c r="AH125" s="13">
        <v>310</v>
      </c>
      <c r="AI125" s="13"/>
      <c r="AJ125" s="13">
        <f>AVERAGE(AH125,H125)</f>
        <v>271.055874125</v>
      </c>
      <c r="AK125" s="13">
        <f t="shared" si="5"/>
        <v>271.10000000000002</v>
      </c>
      <c r="AL125" s="13">
        <f>AK125*B125</f>
        <v>36598.5</v>
      </c>
    </row>
    <row r="126" spans="1:38" ht="15.75" thickBot="1">
      <c r="A126" s="4">
        <v>119</v>
      </c>
      <c r="B126" s="8">
        <v>105</v>
      </c>
      <c r="C126" s="3" t="s">
        <v>9</v>
      </c>
      <c r="D126" s="2" t="s">
        <v>130</v>
      </c>
      <c r="E126" s="13"/>
      <c r="F126" s="13"/>
      <c r="G126" s="13"/>
      <c r="H126" s="13">
        <f>(3.160777%)*('valores 2'!H124)+'valores 2'!H124</f>
        <v>352.80985734000001</v>
      </c>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v>397</v>
      </c>
      <c r="AI126" s="13"/>
      <c r="AJ126" s="13">
        <f>AVERAGE(AH126,H126)</f>
        <v>374.90492867</v>
      </c>
      <c r="AK126" s="13">
        <f t="shared" si="5"/>
        <v>374.9</v>
      </c>
      <c r="AL126" s="13">
        <f>AK126*B126</f>
        <v>39364.5</v>
      </c>
    </row>
    <row r="127" spans="1:38" ht="15.75" thickBot="1">
      <c r="A127" s="4">
        <v>120</v>
      </c>
      <c r="B127" s="8">
        <v>85</v>
      </c>
      <c r="C127" s="3" t="s">
        <v>9</v>
      </c>
      <c r="D127" s="2" t="s">
        <v>131</v>
      </c>
      <c r="E127" s="13"/>
      <c r="F127" s="13"/>
      <c r="G127" s="13"/>
      <c r="H127" s="13">
        <f>(3.160777%)*('valores 2'!H125)+'valores 2'!H125</f>
        <v>309.48233099999999</v>
      </c>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v>315</v>
      </c>
      <c r="AI127" s="13"/>
      <c r="AJ127" s="13">
        <f>AVERAGE(AH127,H127)</f>
        <v>312.24116549999997</v>
      </c>
      <c r="AK127" s="13">
        <f t="shared" si="5"/>
        <v>312.2</v>
      </c>
      <c r="AL127" s="13">
        <f>AK127*B127</f>
        <v>26537</v>
      </c>
    </row>
    <row r="128" spans="1:38" ht="78" thickBot="1">
      <c r="A128" s="4">
        <v>121</v>
      </c>
      <c r="B128" s="8">
        <v>1</v>
      </c>
      <c r="C128" s="3" t="s">
        <v>9</v>
      </c>
      <c r="D128" s="2" t="s">
        <v>132</v>
      </c>
      <c r="E128" s="27"/>
      <c r="F128" s="27"/>
      <c r="G128" s="27"/>
      <c r="H128" s="27">
        <f>(3.160777%)*('valores 2'!H126)+'valores 2'!H126</f>
        <v>2.2695370940000004</v>
      </c>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v>3.1</v>
      </c>
      <c r="AI128" s="27"/>
      <c r="AJ128" s="13">
        <f>AVERAGE(AH128,H128)</f>
        <v>2.684768547</v>
      </c>
      <c r="AK128" s="13">
        <f t="shared" si="5"/>
        <v>2.7</v>
      </c>
      <c r="AL128" s="13">
        <f>AK128*B128</f>
        <v>2.7</v>
      </c>
    </row>
    <row r="129" spans="1:38" ht="27" thickBot="1">
      <c r="A129" s="4">
        <v>122</v>
      </c>
      <c r="B129" s="8">
        <v>5500</v>
      </c>
      <c r="C129" s="3" t="s">
        <v>9</v>
      </c>
      <c r="D129" s="2" t="s">
        <v>133</v>
      </c>
      <c r="E129" s="28"/>
      <c r="F129" s="28"/>
      <c r="G129" s="28"/>
      <c r="H129" s="28">
        <f>(3.160777%)*('valores 2'!H127)+'valores 2'!H127</f>
        <v>2.2695370940000004</v>
      </c>
      <c r="I129" s="28"/>
      <c r="J129" s="28"/>
      <c r="K129" s="28"/>
      <c r="L129" s="28"/>
      <c r="M129" s="28"/>
      <c r="N129" s="28"/>
      <c r="O129" s="28">
        <v>3.02</v>
      </c>
      <c r="P129" s="28"/>
      <c r="Q129" s="28"/>
      <c r="R129" s="28"/>
      <c r="S129" s="28"/>
      <c r="T129" s="28"/>
      <c r="U129" s="28"/>
      <c r="V129" s="28"/>
      <c r="W129" s="28"/>
      <c r="X129" s="28"/>
      <c r="Y129" s="28"/>
      <c r="Z129" s="28"/>
      <c r="AA129" s="28"/>
      <c r="AB129" s="28"/>
      <c r="AC129" s="28"/>
      <c r="AD129" s="28"/>
      <c r="AE129" s="28"/>
      <c r="AF129" s="28"/>
      <c r="AG129" s="28"/>
      <c r="AH129" s="44">
        <v>32</v>
      </c>
      <c r="AI129" s="28"/>
      <c r="AJ129" s="13">
        <f>AVERAGE(H129:O129)</f>
        <v>2.644768547</v>
      </c>
      <c r="AK129" s="13">
        <f t="shared" si="5"/>
        <v>2.6</v>
      </c>
      <c r="AL129" s="13">
        <f>AK129*B129</f>
        <v>14300</v>
      </c>
    </row>
    <row r="130" spans="1:38" ht="65.25" thickBot="1">
      <c r="A130" s="4">
        <v>123</v>
      </c>
      <c r="B130" s="8">
        <v>57</v>
      </c>
      <c r="C130" s="3" t="s">
        <v>9</v>
      </c>
      <c r="D130" s="2" t="s">
        <v>134</v>
      </c>
      <c r="E130" s="13"/>
      <c r="F130" s="13"/>
      <c r="G130" s="13"/>
      <c r="H130" s="43">
        <f>(3.160777%)*('valores 2'!H128)+'valores 2'!H128</f>
        <v>3579.575801123</v>
      </c>
      <c r="I130" s="13"/>
      <c r="J130" s="13"/>
      <c r="K130" s="13"/>
      <c r="L130" s="13"/>
      <c r="M130" s="13"/>
      <c r="N130" s="13"/>
      <c r="O130" s="13"/>
      <c r="P130" s="13"/>
      <c r="Q130" s="13"/>
      <c r="R130" s="13"/>
      <c r="S130" s="13">
        <v>9500</v>
      </c>
      <c r="T130" s="13"/>
      <c r="U130" s="13"/>
      <c r="V130" s="13"/>
      <c r="W130" s="13"/>
      <c r="X130" s="13"/>
      <c r="Y130" s="13"/>
      <c r="Z130" s="13"/>
      <c r="AA130" s="13"/>
      <c r="AB130" s="13"/>
      <c r="AC130" s="13"/>
      <c r="AD130" s="13"/>
      <c r="AE130" s="13"/>
      <c r="AF130" s="13"/>
      <c r="AG130" s="13"/>
      <c r="AH130" s="13">
        <v>12400</v>
      </c>
      <c r="AI130" s="13"/>
      <c r="AJ130" s="13">
        <f>AVERAGE(S130:AI130)</f>
        <v>10950</v>
      </c>
      <c r="AK130" s="13">
        <f t="shared" si="5"/>
        <v>10950</v>
      </c>
      <c r="AL130" s="13">
        <f>AK130*B130</f>
        <v>624150</v>
      </c>
    </row>
    <row r="131" spans="1:38" ht="65.25" thickBot="1">
      <c r="A131" s="4">
        <v>124</v>
      </c>
      <c r="B131" s="8">
        <v>489</v>
      </c>
      <c r="C131" s="3" t="s">
        <v>93</v>
      </c>
      <c r="D131" s="2" t="s">
        <v>135</v>
      </c>
      <c r="E131" s="27"/>
      <c r="F131" s="27"/>
      <c r="G131" s="27"/>
      <c r="H131" s="27">
        <f>(3.160777%)*('valores 2'!H129)+'valores 2'!H129</f>
        <v>430.18044008999999</v>
      </c>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v>830</v>
      </c>
      <c r="AI131" s="27"/>
      <c r="AJ131" s="13">
        <f>AVERAGE(H131:AH131)</f>
        <v>630.09022004500002</v>
      </c>
      <c r="AK131" s="13">
        <f t="shared" si="5"/>
        <v>630.1</v>
      </c>
      <c r="AL131" s="13">
        <f>AK131*B131</f>
        <v>308118.90000000002</v>
      </c>
    </row>
    <row r="132" spans="1:38" ht="52.5" thickBot="1">
      <c r="A132" s="4">
        <v>125</v>
      </c>
      <c r="B132" s="8">
        <v>145</v>
      </c>
      <c r="C132" s="3" t="s">
        <v>9</v>
      </c>
      <c r="D132" s="3" t="s">
        <v>136</v>
      </c>
      <c r="E132" s="27"/>
      <c r="F132" s="27"/>
      <c r="G132" s="27"/>
      <c r="H132" s="27">
        <f>(3.160777%)*('valores 2'!H130)+'valores 2'!H130</f>
        <v>34.043056409999998</v>
      </c>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v>60</v>
      </c>
      <c r="AI132" s="27"/>
      <c r="AJ132" s="13">
        <f>AVERAGE(H132:AH132)</f>
        <v>47.021528204999996</v>
      </c>
      <c r="AK132" s="13">
        <f t="shared" si="5"/>
        <v>47</v>
      </c>
      <c r="AL132" s="13">
        <f>AK132*B132</f>
        <v>6815</v>
      </c>
    </row>
    <row r="133" spans="1:38" ht="15.75" thickBot="1">
      <c r="A133" s="4">
        <v>126</v>
      </c>
      <c r="B133" s="8">
        <v>3200</v>
      </c>
      <c r="C133" s="3" t="s">
        <v>71</v>
      </c>
      <c r="D133" s="2" t="s">
        <v>137</v>
      </c>
      <c r="E133" s="13"/>
      <c r="F133" s="13"/>
      <c r="G133" s="13"/>
      <c r="H133" s="13">
        <f>(3.160777%)*('valores 2'!H131)+'valores 2'!H131</f>
        <v>1.0316077699999999</v>
      </c>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v>1.5</v>
      </c>
      <c r="AI133" s="44">
        <v>10</v>
      </c>
      <c r="AJ133" s="13">
        <f>AVERAGE(H133:AH133)</f>
        <v>1.265803885</v>
      </c>
      <c r="AK133" s="13">
        <f t="shared" si="5"/>
        <v>1.3</v>
      </c>
      <c r="AL133" s="13">
        <f>AK133*B133</f>
        <v>4160</v>
      </c>
    </row>
    <row r="134" spans="1:38" ht="15.75" thickBot="1">
      <c r="A134" s="4">
        <v>127</v>
      </c>
      <c r="B134" s="8">
        <v>1200</v>
      </c>
      <c r="C134" s="3" t="s">
        <v>71</v>
      </c>
      <c r="D134" s="2" t="s">
        <v>138</v>
      </c>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v>15</v>
      </c>
      <c r="AC134" s="13"/>
      <c r="AD134" s="13"/>
      <c r="AE134" s="13"/>
      <c r="AF134" s="13">
        <v>10.8</v>
      </c>
      <c r="AG134" s="13"/>
      <c r="AH134" s="13">
        <v>18</v>
      </c>
      <c r="AI134" s="13"/>
      <c r="AJ134" s="13">
        <f>AVERAGE(AB134:AH134)</f>
        <v>14.6</v>
      </c>
      <c r="AK134" s="13">
        <f>ROUND(AJ134,1)</f>
        <v>14.6</v>
      </c>
      <c r="AL134" s="13">
        <f>AK134*B134</f>
        <v>17520</v>
      </c>
    </row>
    <row r="135" spans="1:38" ht="15.75" thickBot="1">
      <c r="A135" s="4">
        <v>128</v>
      </c>
      <c r="B135" s="8">
        <v>1200</v>
      </c>
      <c r="C135" s="3" t="s">
        <v>71</v>
      </c>
      <c r="D135" s="2" t="s">
        <v>139</v>
      </c>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v>7.5</v>
      </c>
      <c r="AC135" s="13"/>
      <c r="AD135" s="13"/>
      <c r="AE135" s="13"/>
      <c r="AF135" s="13">
        <v>5.4</v>
      </c>
      <c r="AG135" s="13"/>
      <c r="AH135" s="44">
        <v>12</v>
      </c>
      <c r="AI135" s="13"/>
      <c r="AJ135" s="13">
        <f t="shared" ref="AJ135:AJ142" si="9">AVERAGE(AB135:AF135)</f>
        <v>6.45</v>
      </c>
      <c r="AK135" s="13">
        <f t="shared" ref="AK135:AK168" si="10">ROUND(AJ135,1)</f>
        <v>6.5</v>
      </c>
      <c r="AL135" s="13">
        <f>AK135*B135</f>
        <v>7800</v>
      </c>
    </row>
    <row r="136" spans="1:38" ht="15.75" thickBot="1">
      <c r="A136" s="4">
        <v>129</v>
      </c>
      <c r="B136" s="8">
        <v>1200</v>
      </c>
      <c r="C136" s="3" t="s">
        <v>71</v>
      </c>
      <c r="D136" s="2" t="s">
        <v>140</v>
      </c>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v>5.25</v>
      </c>
      <c r="AC136" s="13"/>
      <c r="AD136" s="13"/>
      <c r="AE136" s="13"/>
      <c r="AF136" s="13">
        <v>3.8</v>
      </c>
      <c r="AG136" s="13"/>
      <c r="AH136" s="44">
        <v>9</v>
      </c>
      <c r="AI136" s="13"/>
      <c r="AJ136" s="13">
        <f t="shared" si="9"/>
        <v>4.5250000000000004</v>
      </c>
      <c r="AK136" s="13">
        <f t="shared" si="10"/>
        <v>4.5</v>
      </c>
      <c r="AL136" s="13">
        <f>AK136*B136</f>
        <v>5400</v>
      </c>
    </row>
    <row r="137" spans="1:38" ht="15.75" thickBot="1">
      <c r="A137" s="4">
        <v>130</v>
      </c>
      <c r="B137" s="8">
        <v>1200</v>
      </c>
      <c r="C137" s="3" t="s">
        <v>71</v>
      </c>
      <c r="D137" s="2" t="s">
        <v>141</v>
      </c>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v>13.1</v>
      </c>
      <c r="AC137" s="13"/>
      <c r="AD137" s="13"/>
      <c r="AE137" s="13"/>
      <c r="AF137" s="13">
        <v>10.8</v>
      </c>
      <c r="AG137" s="13"/>
      <c r="AH137" s="44">
        <v>23</v>
      </c>
      <c r="AI137" s="13"/>
      <c r="AJ137" s="13">
        <f t="shared" si="9"/>
        <v>11.95</v>
      </c>
      <c r="AK137" s="13">
        <f t="shared" si="10"/>
        <v>12</v>
      </c>
      <c r="AL137" s="13">
        <f>AK137*B137</f>
        <v>14400</v>
      </c>
    </row>
    <row r="138" spans="1:38" ht="15.75" thickBot="1">
      <c r="A138" s="4">
        <v>131</v>
      </c>
      <c r="B138" s="8">
        <v>1200</v>
      </c>
      <c r="C138" s="3" t="s">
        <v>71</v>
      </c>
      <c r="D138" s="2" t="s">
        <v>142</v>
      </c>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v>6.6</v>
      </c>
      <c r="AC138" s="13"/>
      <c r="AD138" s="13"/>
      <c r="AE138" s="13"/>
      <c r="AF138" s="13">
        <v>5.4</v>
      </c>
      <c r="AG138" s="13"/>
      <c r="AH138" s="44">
        <v>12</v>
      </c>
      <c r="AI138" s="13"/>
      <c r="AJ138" s="13">
        <f t="shared" si="9"/>
        <v>6</v>
      </c>
      <c r="AK138" s="13">
        <f t="shared" si="10"/>
        <v>6</v>
      </c>
      <c r="AL138" s="13">
        <f>AK138*B138</f>
        <v>7200</v>
      </c>
    </row>
    <row r="139" spans="1:38" ht="15.75" thickBot="1">
      <c r="A139" s="4">
        <v>132</v>
      </c>
      <c r="B139" s="8">
        <v>1700</v>
      </c>
      <c r="C139" s="3" t="s">
        <v>71</v>
      </c>
      <c r="D139" s="2" t="s">
        <v>143</v>
      </c>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v>4.6500000000000004</v>
      </c>
      <c r="AC139" s="13"/>
      <c r="AD139" s="13"/>
      <c r="AE139" s="13"/>
      <c r="AF139" s="13">
        <v>3.8</v>
      </c>
      <c r="AG139" s="13"/>
      <c r="AH139" s="44">
        <v>9.4</v>
      </c>
      <c r="AI139" s="13"/>
      <c r="AJ139" s="13">
        <f t="shared" si="9"/>
        <v>4.2249999999999996</v>
      </c>
      <c r="AK139" s="13">
        <f t="shared" si="10"/>
        <v>4.2</v>
      </c>
      <c r="AL139" s="13">
        <f>AK139*B139</f>
        <v>7140</v>
      </c>
    </row>
    <row r="140" spans="1:38" ht="15.75" thickBot="1">
      <c r="A140" s="4">
        <v>133</v>
      </c>
      <c r="B140" s="8">
        <v>800</v>
      </c>
      <c r="C140" s="3" t="s">
        <v>71</v>
      </c>
      <c r="D140" s="2" t="s">
        <v>144</v>
      </c>
      <c r="E140" s="13"/>
      <c r="F140" s="13"/>
      <c r="G140" s="13"/>
      <c r="H140" s="13"/>
      <c r="I140" s="13"/>
      <c r="J140" s="13"/>
      <c r="K140" s="13"/>
      <c r="L140" s="13"/>
      <c r="M140" s="13"/>
      <c r="N140" s="13"/>
      <c r="O140" s="13"/>
      <c r="P140" s="13"/>
      <c r="Q140" s="13"/>
      <c r="R140" s="13"/>
      <c r="S140" s="13"/>
      <c r="T140" s="13"/>
      <c r="U140" s="13"/>
      <c r="V140" s="13"/>
      <c r="W140" s="44">
        <v>18</v>
      </c>
      <c r="X140" s="13"/>
      <c r="Y140" s="13"/>
      <c r="Z140" s="13"/>
      <c r="AA140" s="13"/>
      <c r="AB140" s="13">
        <v>10.7</v>
      </c>
      <c r="AC140" s="13"/>
      <c r="AD140" s="13"/>
      <c r="AE140" s="13"/>
      <c r="AF140" s="28">
        <v>8.4</v>
      </c>
      <c r="AG140" s="13"/>
      <c r="AH140" s="44">
        <v>18</v>
      </c>
      <c r="AI140" s="13"/>
      <c r="AJ140" s="13">
        <f t="shared" si="9"/>
        <v>9.5500000000000007</v>
      </c>
      <c r="AK140" s="13">
        <f t="shared" si="10"/>
        <v>9.6</v>
      </c>
      <c r="AL140" s="13">
        <f>AK140*B140</f>
        <v>7680</v>
      </c>
    </row>
    <row r="141" spans="1:38" ht="15.75" thickBot="1">
      <c r="A141" s="4">
        <v>134</v>
      </c>
      <c r="B141" s="8">
        <v>800</v>
      </c>
      <c r="C141" s="3" t="s">
        <v>71</v>
      </c>
      <c r="D141" s="2" t="s">
        <v>145</v>
      </c>
      <c r="E141" s="13"/>
      <c r="F141" s="13"/>
      <c r="G141" s="13"/>
      <c r="H141" s="13"/>
      <c r="I141" s="13"/>
      <c r="J141" s="13"/>
      <c r="K141" s="13"/>
      <c r="L141" s="13"/>
      <c r="M141" s="13"/>
      <c r="N141" s="13"/>
      <c r="O141" s="13"/>
      <c r="P141" s="13"/>
      <c r="Q141" s="13"/>
      <c r="R141" s="13"/>
      <c r="S141" s="13"/>
      <c r="T141" s="13"/>
      <c r="U141" s="13"/>
      <c r="V141" s="13"/>
      <c r="W141" s="44">
        <v>12</v>
      </c>
      <c r="X141" s="13"/>
      <c r="Y141" s="13"/>
      <c r="Z141" s="13"/>
      <c r="AA141" s="13"/>
      <c r="AB141" s="13">
        <v>5.4</v>
      </c>
      <c r="AC141" s="13"/>
      <c r="AD141" s="13"/>
      <c r="AE141" s="13"/>
      <c r="AF141" s="28">
        <v>4.2</v>
      </c>
      <c r="AG141" s="13"/>
      <c r="AH141" s="44">
        <v>12</v>
      </c>
      <c r="AI141" s="13"/>
      <c r="AJ141" s="13">
        <f t="shared" si="9"/>
        <v>4.8000000000000007</v>
      </c>
      <c r="AK141" s="13">
        <f t="shared" si="10"/>
        <v>4.8</v>
      </c>
      <c r="AL141" s="13">
        <f>AK141*B141</f>
        <v>3840</v>
      </c>
    </row>
    <row r="142" spans="1:38" ht="15.75" thickBot="1">
      <c r="A142" s="4">
        <v>135</v>
      </c>
      <c r="B142" s="8">
        <v>800</v>
      </c>
      <c r="C142" s="3" t="s">
        <v>71</v>
      </c>
      <c r="D142" s="2" t="s">
        <v>146</v>
      </c>
      <c r="E142" s="13"/>
      <c r="F142" s="13"/>
      <c r="G142" s="13"/>
      <c r="H142" s="13"/>
      <c r="I142" s="13"/>
      <c r="J142" s="13"/>
      <c r="K142" s="13"/>
      <c r="L142" s="13"/>
      <c r="M142" s="13"/>
      <c r="N142" s="13"/>
      <c r="O142" s="13"/>
      <c r="P142" s="13"/>
      <c r="Q142" s="13"/>
      <c r="R142" s="13"/>
      <c r="S142" s="13"/>
      <c r="T142" s="13"/>
      <c r="U142" s="13"/>
      <c r="V142" s="13"/>
      <c r="W142" s="44">
        <v>8</v>
      </c>
      <c r="X142" s="13"/>
      <c r="Y142" s="13"/>
      <c r="Z142" s="13"/>
      <c r="AA142" s="13"/>
      <c r="AB142" s="13">
        <v>3.8</v>
      </c>
      <c r="AC142" s="13"/>
      <c r="AD142" s="13"/>
      <c r="AE142" s="13"/>
      <c r="AF142" s="28">
        <v>2.95</v>
      </c>
      <c r="AG142" s="13"/>
      <c r="AH142" s="44">
        <v>9</v>
      </c>
      <c r="AI142" s="13"/>
      <c r="AJ142" s="13">
        <f t="shared" si="9"/>
        <v>3.375</v>
      </c>
      <c r="AK142" s="13">
        <f t="shared" si="10"/>
        <v>3.4</v>
      </c>
      <c r="AL142" s="13">
        <f>AK142*B142</f>
        <v>2720</v>
      </c>
    </row>
    <row r="143" spans="1:38" ht="15.75" thickBot="1">
      <c r="A143" s="4">
        <v>136</v>
      </c>
      <c r="B143" s="8">
        <v>1780</v>
      </c>
      <c r="C143" s="3" t="s">
        <v>71</v>
      </c>
      <c r="D143" s="2" t="s">
        <v>147</v>
      </c>
      <c r="E143" s="13"/>
      <c r="F143" s="13"/>
      <c r="G143" s="13"/>
      <c r="H143" s="13"/>
      <c r="I143" s="13"/>
      <c r="J143" s="13"/>
      <c r="K143" s="13"/>
      <c r="L143" s="13"/>
      <c r="M143" s="13"/>
      <c r="N143" s="13"/>
      <c r="O143" s="13"/>
      <c r="P143" s="13"/>
      <c r="Q143" s="13"/>
      <c r="R143" s="13"/>
      <c r="S143" s="13"/>
      <c r="T143" s="13"/>
      <c r="U143" s="13"/>
      <c r="V143" s="13"/>
      <c r="W143" s="13">
        <v>16</v>
      </c>
      <c r="X143" s="13"/>
      <c r="Y143" s="13"/>
      <c r="Z143" s="13"/>
      <c r="AA143" s="13"/>
      <c r="AB143" s="13"/>
      <c r="AC143" s="13"/>
      <c r="AD143" s="13"/>
      <c r="AE143" s="13"/>
      <c r="AF143" s="13">
        <v>10.8</v>
      </c>
      <c r="AG143" s="13"/>
      <c r="AH143" s="13">
        <v>12</v>
      </c>
      <c r="AI143" s="13"/>
      <c r="AJ143" s="13">
        <f>AVERAGE(W143:AH143)</f>
        <v>12.933333333333332</v>
      </c>
      <c r="AK143" s="13">
        <f t="shared" si="10"/>
        <v>12.9</v>
      </c>
      <c r="AL143" s="13">
        <f>AK143*B143</f>
        <v>22962</v>
      </c>
    </row>
    <row r="144" spans="1:38" ht="15.75" thickBot="1">
      <c r="A144" s="4">
        <v>137</v>
      </c>
      <c r="B144" s="8">
        <v>1780</v>
      </c>
      <c r="C144" s="3" t="s">
        <v>71</v>
      </c>
      <c r="D144" s="2" t="s">
        <v>148</v>
      </c>
      <c r="E144" s="13"/>
      <c r="F144" s="13"/>
      <c r="G144" s="13"/>
      <c r="H144" s="13"/>
      <c r="I144" s="13"/>
      <c r="J144" s="13"/>
      <c r="K144" s="13"/>
      <c r="L144" s="13"/>
      <c r="M144" s="13"/>
      <c r="N144" s="13"/>
      <c r="O144" s="13"/>
      <c r="P144" s="13"/>
      <c r="Q144" s="13"/>
      <c r="R144" s="13"/>
      <c r="S144" s="13"/>
      <c r="T144" s="13"/>
      <c r="U144" s="13"/>
      <c r="V144" s="13"/>
      <c r="W144" s="13">
        <v>10</v>
      </c>
      <c r="X144" s="13"/>
      <c r="Y144" s="13"/>
      <c r="Z144" s="13"/>
      <c r="AA144" s="13"/>
      <c r="AB144" s="13"/>
      <c r="AC144" s="13"/>
      <c r="AD144" s="13"/>
      <c r="AE144" s="13"/>
      <c r="AF144" s="43">
        <v>5.4</v>
      </c>
      <c r="AG144" s="13"/>
      <c r="AH144" s="13">
        <v>9</v>
      </c>
      <c r="AI144" s="13"/>
      <c r="AJ144" s="13">
        <f>AVERAGE(W144,AH144)</f>
        <v>9.5</v>
      </c>
      <c r="AK144" s="13">
        <f t="shared" si="10"/>
        <v>9.5</v>
      </c>
      <c r="AL144" s="13">
        <f>AK144*B144</f>
        <v>16910</v>
      </c>
    </row>
    <row r="145" spans="1:38" ht="15.75" thickBot="1">
      <c r="A145" s="4">
        <v>138</v>
      </c>
      <c r="B145" s="8">
        <v>1780</v>
      </c>
      <c r="C145" s="3" t="s">
        <v>71</v>
      </c>
      <c r="D145" s="2" t="s">
        <v>149</v>
      </c>
      <c r="E145" s="13"/>
      <c r="F145" s="13"/>
      <c r="G145" s="13"/>
      <c r="H145" s="13"/>
      <c r="I145" s="13"/>
      <c r="J145" s="13"/>
      <c r="K145" s="13"/>
      <c r="L145" s="13"/>
      <c r="M145" s="13"/>
      <c r="N145" s="13"/>
      <c r="O145" s="13"/>
      <c r="P145" s="13"/>
      <c r="Q145" s="13"/>
      <c r="R145" s="13"/>
      <c r="S145" s="13"/>
      <c r="T145" s="13"/>
      <c r="U145" s="13"/>
      <c r="V145" s="13"/>
      <c r="W145" s="13">
        <v>6</v>
      </c>
      <c r="X145" s="13"/>
      <c r="Y145" s="13"/>
      <c r="Z145" s="13"/>
      <c r="AA145" s="13"/>
      <c r="AB145" s="13"/>
      <c r="AC145" s="13"/>
      <c r="AD145" s="13"/>
      <c r="AE145" s="13"/>
      <c r="AF145" s="43">
        <v>2.95</v>
      </c>
      <c r="AG145" s="13"/>
      <c r="AH145" s="13">
        <v>9</v>
      </c>
      <c r="AI145" s="13"/>
      <c r="AJ145" s="13">
        <f>AVERAGE(W145,AH145)</f>
        <v>7.5</v>
      </c>
      <c r="AK145" s="13">
        <f t="shared" si="10"/>
        <v>7.5</v>
      </c>
      <c r="AL145" s="13">
        <f>AK145*B145</f>
        <v>13350</v>
      </c>
    </row>
    <row r="146" spans="1:38" s="37" customFormat="1" ht="15.75" thickBot="1">
      <c r="A146" s="4">
        <v>139</v>
      </c>
      <c r="B146" s="34">
        <v>120</v>
      </c>
      <c r="C146" s="35" t="s">
        <v>71</v>
      </c>
      <c r="D146" s="36" t="s">
        <v>150</v>
      </c>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v>8</v>
      </c>
      <c r="AC146" s="27"/>
      <c r="AD146" s="27"/>
      <c r="AE146" s="27"/>
      <c r="AF146" s="27"/>
      <c r="AG146" s="27"/>
      <c r="AH146" s="27">
        <v>6</v>
      </c>
      <c r="AI146" s="27"/>
      <c r="AJ146" s="27">
        <f>AVERAGE(AH146,AB146)</f>
        <v>7</v>
      </c>
      <c r="AK146" s="27">
        <f t="shared" si="10"/>
        <v>7</v>
      </c>
      <c r="AL146" s="27">
        <f>AK146*B146</f>
        <v>840</v>
      </c>
    </row>
    <row r="147" spans="1:38" ht="52.5" thickBot="1">
      <c r="A147" s="4">
        <v>140</v>
      </c>
      <c r="B147" s="8">
        <v>1000</v>
      </c>
      <c r="C147" s="3" t="s">
        <v>9</v>
      </c>
      <c r="D147" s="7" t="s">
        <v>151</v>
      </c>
      <c r="E147" s="13"/>
      <c r="F147" s="13"/>
      <c r="G147" s="13"/>
      <c r="H147" s="43">
        <f>(3.160777%)*('valores 2'!H145)+'valores 2'!H145</f>
        <v>0.10316077700000001</v>
      </c>
      <c r="I147" s="26"/>
      <c r="J147" s="26"/>
      <c r="K147" s="26"/>
      <c r="L147" s="26"/>
      <c r="M147" s="26"/>
      <c r="N147" s="26"/>
      <c r="O147" s="26"/>
      <c r="P147" s="26"/>
      <c r="Q147" s="26"/>
      <c r="R147" s="26"/>
      <c r="S147" s="26"/>
      <c r="T147" s="13"/>
      <c r="U147" s="13"/>
      <c r="V147" s="13"/>
      <c r="W147" s="13"/>
      <c r="X147" s="13"/>
      <c r="Y147" s="13"/>
      <c r="Z147" s="13"/>
      <c r="AA147" s="13"/>
      <c r="AB147" s="13"/>
      <c r="AC147" s="13"/>
      <c r="AD147" s="13"/>
      <c r="AE147" s="13"/>
      <c r="AF147" s="13"/>
      <c r="AG147" s="13">
        <v>0.44</v>
      </c>
      <c r="AH147" s="13">
        <v>0.38</v>
      </c>
      <c r="AI147" s="13">
        <v>0.38</v>
      </c>
      <c r="AJ147" s="13">
        <f>AVERAGE(AG147:AI147)</f>
        <v>0.40000000000000008</v>
      </c>
      <c r="AK147" s="13">
        <f t="shared" si="10"/>
        <v>0.4</v>
      </c>
      <c r="AL147" s="13">
        <f>AK147*B147</f>
        <v>400</v>
      </c>
    </row>
    <row r="148" spans="1:38" ht="39.75" thickBot="1">
      <c r="A148" s="4">
        <v>141</v>
      </c>
      <c r="B148" s="8">
        <v>50</v>
      </c>
      <c r="C148" s="3" t="s">
        <v>152</v>
      </c>
      <c r="D148" s="7" t="s">
        <v>153</v>
      </c>
      <c r="E148" s="13"/>
      <c r="F148" s="13"/>
      <c r="G148" s="13"/>
      <c r="H148" s="13">
        <f>(3.160777%)*('valores 2'!H146)+'valores 2'!H146</f>
        <v>9.7796416596000011</v>
      </c>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44">
        <v>25.74</v>
      </c>
      <c r="AH148" s="13">
        <v>16</v>
      </c>
      <c r="AI148" s="13">
        <v>16.8</v>
      </c>
      <c r="AJ148" s="13">
        <f>AVERAGE(AH148:AI148)</f>
        <v>16.399999999999999</v>
      </c>
      <c r="AK148" s="13">
        <f t="shared" si="10"/>
        <v>16.399999999999999</v>
      </c>
      <c r="AL148" s="13">
        <f>AK148*B148</f>
        <v>819.99999999999989</v>
      </c>
    </row>
    <row r="149" spans="1:38" ht="78" thickBot="1">
      <c r="A149" s="4">
        <v>142</v>
      </c>
      <c r="B149" s="8">
        <v>50</v>
      </c>
      <c r="C149" s="3" t="s">
        <v>152</v>
      </c>
      <c r="D149" s="7" t="s">
        <v>154</v>
      </c>
      <c r="E149" s="13"/>
      <c r="F149" s="13"/>
      <c r="G149" s="13"/>
      <c r="H149" s="13">
        <f>(3.160777%)*('valores 2'!H147)+'valores 2'!H147</f>
        <v>13.3902688546</v>
      </c>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44">
        <v>22.6</v>
      </c>
      <c r="AH149" s="13">
        <v>19.3</v>
      </c>
      <c r="AI149" s="13">
        <v>18.8</v>
      </c>
      <c r="AJ149" s="13">
        <f>AVERAGE(AH149:AI149)</f>
        <v>19.05</v>
      </c>
      <c r="AK149" s="13">
        <f t="shared" si="10"/>
        <v>19.100000000000001</v>
      </c>
      <c r="AL149" s="13">
        <f>AK149*B149</f>
        <v>955.00000000000011</v>
      </c>
    </row>
    <row r="150" spans="1:38" ht="78" thickBot="1">
      <c r="A150" s="4">
        <v>143</v>
      </c>
      <c r="B150" s="8">
        <v>50</v>
      </c>
      <c r="C150" s="3" t="s">
        <v>152</v>
      </c>
      <c r="D150" s="7" t="s">
        <v>155</v>
      </c>
      <c r="E150" s="13"/>
      <c r="F150" s="13"/>
      <c r="G150" s="13"/>
      <c r="H150" s="13">
        <f>(3.160777%)*('valores 2'!H148)+'valores 2'!H148</f>
        <v>11.327053314600001</v>
      </c>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44">
        <v>23.59</v>
      </c>
      <c r="AH150" s="13">
        <v>17.399999999999999</v>
      </c>
      <c r="AI150" s="13">
        <v>17.399999999999999</v>
      </c>
      <c r="AJ150" s="13">
        <f>AVERAGE(AH150:AI150)</f>
        <v>17.399999999999999</v>
      </c>
      <c r="AK150" s="13">
        <f t="shared" si="10"/>
        <v>17.399999999999999</v>
      </c>
      <c r="AL150" s="13">
        <f>AK150*B150</f>
        <v>869.99999999999989</v>
      </c>
    </row>
    <row r="151" spans="1:38" ht="52.5" thickBot="1">
      <c r="A151" s="4">
        <v>144</v>
      </c>
      <c r="B151" s="8">
        <v>100</v>
      </c>
      <c r="C151" s="3" t="s">
        <v>152</v>
      </c>
      <c r="D151" s="7" t="s">
        <v>156</v>
      </c>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v>16.739999999999998</v>
      </c>
      <c r="AH151" s="13">
        <v>29</v>
      </c>
      <c r="AI151" s="13">
        <v>16.8</v>
      </c>
      <c r="AJ151" s="13">
        <f>AVERAGE(AG151:AI151)</f>
        <v>20.846666666666664</v>
      </c>
      <c r="AK151" s="13">
        <f t="shared" si="10"/>
        <v>20.8</v>
      </c>
      <c r="AL151" s="13">
        <f>AK151*B151</f>
        <v>2080</v>
      </c>
    </row>
    <row r="152" spans="1:38" ht="39.75" thickBot="1">
      <c r="A152" s="4">
        <v>145</v>
      </c>
      <c r="B152" s="8">
        <v>2300</v>
      </c>
      <c r="C152" s="3" t="s">
        <v>9</v>
      </c>
      <c r="D152" s="7" t="s">
        <v>157</v>
      </c>
      <c r="E152" s="13"/>
      <c r="F152" s="13"/>
      <c r="G152" s="13"/>
      <c r="H152" s="43">
        <f>(3.160777%)*('valores 2'!H150)+'valores 2'!H150</f>
        <v>2.3520657155999998</v>
      </c>
      <c r="I152" s="26"/>
      <c r="J152" s="26"/>
      <c r="K152" s="26"/>
      <c r="L152" s="26"/>
      <c r="M152" s="26"/>
      <c r="N152" s="26"/>
      <c r="O152" s="26"/>
      <c r="P152" s="26"/>
      <c r="Q152" s="26"/>
      <c r="R152" s="26"/>
      <c r="S152" s="26"/>
      <c r="T152" s="13"/>
      <c r="U152" s="13"/>
      <c r="V152" s="13"/>
      <c r="W152" s="13"/>
      <c r="X152" s="13"/>
      <c r="Y152" s="13"/>
      <c r="Z152" s="13"/>
      <c r="AA152" s="13"/>
      <c r="AB152" s="13"/>
      <c r="AC152" s="13"/>
      <c r="AD152" s="13"/>
      <c r="AE152" s="13"/>
      <c r="AF152" s="13"/>
      <c r="AG152" s="13"/>
      <c r="AH152" s="13">
        <v>8.5</v>
      </c>
      <c r="AI152" s="13">
        <v>9.8000000000000007</v>
      </c>
      <c r="AJ152" s="13">
        <f t="shared" ref="AJ152:AJ153" si="11">AVERAGE(AG152:AI152)</f>
        <v>9.15</v>
      </c>
      <c r="AK152" s="13">
        <f t="shared" si="10"/>
        <v>9.1999999999999993</v>
      </c>
      <c r="AL152" s="13">
        <f>AK152*B152</f>
        <v>21160</v>
      </c>
    </row>
    <row r="153" spans="1:38" ht="52.5" thickBot="1">
      <c r="A153" s="4">
        <v>146</v>
      </c>
      <c r="B153" s="8">
        <v>6000</v>
      </c>
      <c r="C153" s="3" t="s">
        <v>9</v>
      </c>
      <c r="D153" s="7" t="s">
        <v>158</v>
      </c>
      <c r="E153" s="13"/>
      <c r="F153" s="13"/>
      <c r="G153" s="13"/>
      <c r="H153" s="43">
        <f>(3.160777%)*('valores 2'!H151)+'valores 2'!H151</f>
        <v>0.35074664180000004</v>
      </c>
      <c r="I153" s="26"/>
      <c r="J153" s="26"/>
      <c r="K153" s="26"/>
      <c r="L153" s="26"/>
      <c r="M153" s="26"/>
      <c r="N153" s="26"/>
      <c r="O153" s="26"/>
      <c r="P153" s="26"/>
      <c r="Q153" s="26"/>
      <c r="R153" s="26"/>
      <c r="S153" s="26"/>
      <c r="T153" s="13"/>
      <c r="U153" s="13"/>
      <c r="V153" s="13"/>
      <c r="W153" s="13"/>
      <c r="X153" s="13"/>
      <c r="Y153" s="13"/>
      <c r="Z153" s="13"/>
      <c r="AA153" s="13"/>
      <c r="AB153" s="13"/>
      <c r="AC153" s="13"/>
      <c r="AD153" s="13"/>
      <c r="AE153" s="13"/>
      <c r="AF153" s="13"/>
      <c r="AG153" s="13">
        <v>2.5</v>
      </c>
      <c r="AH153" s="13">
        <v>1.9</v>
      </c>
      <c r="AI153" s="13"/>
      <c r="AJ153" s="13">
        <f t="shared" si="11"/>
        <v>2.2000000000000002</v>
      </c>
      <c r="AK153" s="13">
        <f t="shared" si="10"/>
        <v>2.2000000000000002</v>
      </c>
      <c r="AL153" s="13">
        <f>AK153*B153</f>
        <v>13200.000000000002</v>
      </c>
    </row>
    <row r="154" spans="1:38" ht="103.5" thickBot="1">
      <c r="A154" s="4">
        <v>147</v>
      </c>
      <c r="B154" s="8">
        <v>1150</v>
      </c>
      <c r="C154" s="3" t="s">
        <v>9</v>
      </c>
      <c r="D154" s="7" t="s">
        <v>275</v>
      </c>
      <c r="E154" s="13"/>
      <c r="F154" s="13"/>
      <c r="G154" s="13"/>
      <c r="H154" s="13">
        <f>(3.160777%)*('valores 2'!H152)+'valores 2'!H152</f>
        <v>1.8362618306</v>
      </c>
      <c r="I154" s="13"/>
      <c r="J154" s="13"/>
      <c r="K154" s="13"/>
      <c r="L154" s="13"/>
      <c r="M154" s="13"/>
      <c r="N154" s="13"/>
      <c r="O154" s="13"/>
      <c r="P154" s="13"/>
      <c r="Q154" s="13"/>
      <c r="R154" s="13"/>
      <c r="S154" s="13"/>
      <c r="T154" s="13"/>
      <c r="U154" s="13"/>
      <c r="V154" s="13">
        <v>1.79</v>
      </c>
      <c r="W154" s="13"/>
      <c r="X154" s="13"/>
      <c r="Y154" s="13"/>
      <c r="Z154" s="13"/>
      <c r="AA154" s="13"/>
      <c r="AB154" s="13"/>
      <c r="AC154" s="13"/>
      <c r="AD154" s="13"/>
      <c r="AE154" s="13"/>
      <c r="AF154" s="13"/>
      <c r="AG154" s="44">
        <v>3.99</v>
      </c>
      <c r="AH154" s="44">
        <v>18</v>
      </c>
      <c r="AI154" s="13"/>
      <c r="AJ154" s="13">
        <f>AVERAGE(H154:V154)</f>
        <v>1.8131309152999999</v>
      </c>
      <c r="AK154" s="13">
        <f t="shared" si="10"/>
        <v>1.8</v>
      </c>
      <c r="AL154" s="13">
        <f>AK154*B154</f>
        <v>2070</v>
      </c>
    </row>
    <row r="155" spans="1:38" ht="52.5" thickBot="1">
      <c r="A155" s="4">
        <v>148</v>
      </c>
      <c r="B155" s="8">
        <v>500</v>
      </c>
      <c r="C155" s="3" t="s">
        <v>9</v>
      </c>
      <c r="D155" s="7" t="s">
        <v>284</v>
      </c>
      <c r="E155" s="13"/>
      <c r="F155" s="13"/>
      <c r="G155" s="13"/>
      <c r="H155" s="13">
        <f>(3.160777%)*('valores 2'!H153)+'valores 2'!H153</f>
        <v>9.7796416596000011</v>
      </c>
      <c r="I155" s="13"/>
      <c r="J155" s="13"/>
      <c r="K155" s="13"/>
      <c r="L155" s="13"/>
      <c r="M155" s="13"/>
      <c r="N155" s="13"/>
      <c r="O155" s="13"/>
      <c r="P155" s="13">
        <v>11.75</v>
      </c>
      <c r="Q155" s="13"/>
      <c r="R155" s="13"/>
      <c r="S155" s="13"/>
      <c r="T155" s="13"/>
      <c r="U155" s="13"/>
      <c r="V155" s="13"/>
      <c r="W155" s="13"/>
      <c r="X155" s="13"/>
      <c r="Y155" s="13"/>
      <c r="Z155" s="13"/>
      <c r="AA155" s="13"/>
      <c r="AB155" s="13"/>
      <c r="AC155" s="13"/>
      <c r="AD155" s="13"/>
      <c r="AE155" s="13"/>
      <c r="AF155" s="13"/>
      <c r="AG155" s="13"/>
      <c r="AH155" s="44">
        <v>21</v>
      </c>
      <c r="AI155" s="13"/>
      <c r="AJ155" s="13">
        <f>AVERAGE(H155:P155)</f>
        <v>10.764820829800001</v>
      </c>
      <c r="AK155" s="13">
        <f t="shared" si="10"/>
        <v>10.8</v>
      </c>
      <c r="AL155" s="13">
        <f>AK155*B155</f>
        <v>5400</v>
      </c>
    </row>
    <row r="156" spans="1:38" ht="65.25" thickBot="1">
      <c r="A156" s="4">
        <v>149</v>
      </c>
      <c r="B156" s="8">
        <v>1520</v>
      </c>
      <c r="C156" s="3" t="s">
        <v>9</v>
      </c>
      <c r="D156" s="7" t="s">
        <v>161</v>
      </c>
      <c r="E156" s="13"/>
      <c r="F156" s="13"/>
      <c r="G156" s="13"/>
      <c r="H156" s="13">
        <f>(3.160777%)*('valores 2'!H154)+'valores 2'!H154</f>
        <v>8.2219139268999992</v>
      </c>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v>15</v>
      </c>
      <c r="AI156" s="13"/>
      <c r="AJ156" s="13">
        <f>AVERAGE(H156:AH156)</f>
        <v>11.610956963450001</v>
      </c>
      <c r="AK156" s="13">
        <f t="shared" si="10"/>
        <v>11.6</v>
      </c>
      <c r="AL156" s="13">
        <f>AK156*B156</f>
        <v>17632</v>
      </c>
    </row>
    <row r="157" spans="1:38" ht="78" thickBot="1">
      <c r="A157" s="4">
        <v>150</v>
      </c>
      <c r="B157" s="8">
        <v>6000</v>
      </c>
      <c r="C157" s="3" t="s">
        <v>9</v>
      </c>
      <c r="D157" s="7" t="s">
        <v>162</v>
      </c>
      <c r="E157" s="13"/>
      <c r="F157" s="13"/>
      <c r="G157" s="13"/>
      <c r="H157" s="13">
        <f>(3.160777%)*('valores 2'!H155)+'valores 2'!H155</f>
        <v>9.3566824739000012</v>
      </c>
      <c r="I157" s="13"/>
      <c r="J157" s="13"/>
      <c r="K157" s="13"/>
      <c r="L157" s="13"/>
      <c r="M157" s="13"/>
      <c r="N157" s="13"/>
      <c r="O157" s="13"/>
      <c r="P157" s="13">
        <v>14.63</v>
      </c>
      <c r="Q157" s="13"/>
      <c r="R157" s="13"/>
      <c r="S157" s="13"/>
      <c r="T157" s="13"/>
      <c r="U157" s="13"/>
      <c r="V157" s="13"/>
      <c r="W157" s="13"/>
      <c r="X157" s="13"/>
      <c r="Y157" s="13"/>
      <c r="Z157" s="13"/>
      <c r="AA157" s="13"/>
      <c r="AB157" s="13"/>
      <c r="AC157" s="13"/>
      <c r="AD157" s="13"/>
      <c r="AE157" s="13"/>
      <c r="AF157" s="13"/>
      <c r="AG157" s="13"/>
      <c r="AH157" s="44">
        <v>21</v>
      </c>
      <c r="AI157" s="13"/>
      <c r="AJ157" s="13">
        <f>AVERAGE(H157:P157)</f>
        <v>11.993341236950002</v>
      </c>
      <c r="AK157" s="13">
        <f t="shared" si="10"/>
        <v>12</v>
      </c>
      <c r="AL157" s="13">
        <f>AK157*B157</f>
        <v>72000</v>
      </c>
    </row>
    <row r="158" spans="1:38" ht="103.5" thickBot="1">
      <c r="A158" s="4">
        <v>151</v>
      </c>
      <c r="B158" s="8">
        <v>6000</v>
      </c>
      <c r="C158" s="3" t="s">
        <v>9</v>
      </c>
      <c r="D158" s="7" t="s">
        <v>163</v>
      </c>
      <c r="E158" s="13"/>
      <c r="F158" s="13"/>
      <c r="G158" s="13"/>
      <c r="H158" s="13">
        <f>(3.160777%)*('valores 2'!H156)+'valores 2'!H156</f>
        <v>7.7061100418999997</v>
      </c>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v>9.6</v>
      </c>
      <c r="AH158" s="44">
        <v>20</v>
      </c>
      <c r="AI158" s="13"/>
      <c r="AJ158" s="13"/>
      <c r="AK158" s="13">
        <f t="shared" si="10"/>
        <v>0</v>
      </c>
      <c r="AL158" s="13">
        <f>AK158*B158</f>
        <v>0</v>
      </c>
    </row>
    <row r="159" spans="1:38" ht="103.5" thickBot="1">
      <c r="A159" s="4">
        <v>152</v>
      </c>
      <c r="B159" s="8">
        <v>3600</v>
      </c>
      <c r="C159" s="3" t="s">
        <v>9</v>
      </c>
      <c r="D159" s="7" t="s">
        <v>164</v>
      </c>
      <c r="E159" s="27"/>
      <c r="F159" s="27"/>
      <c r="G159" s="27"/>
      <c r="H159" s="27">
        <f>(3.160777%)*('valores 2'!H157)+'valores 2'!H157</f>
        <v>8.5107641024999996</v>
      </c>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v>15.53</v>
      </c>
      <c r="AI159" s="27"/>
      <c r="AJ159" s="13">
        <f>AVERAGE(H159:AI159)</f>
        <v>12.020382051249999</v>
      </c>
      <c r="AK159" s="13">
        <f t="shared" si="10"/>
        <v>12</v>
      </c>
      <c r="AL159" s="13">
        <f>AK159*B159</f>
        <v>43200</v>
      </c>
    </row>
    <row r="160" spans="1:38" ht="116.25" thickBot="1">
      <c r="A160" s="4">
        <v>153</v>
      </c>
      <c r="B160" s="8">
        <v>1500</v>
      </c>
      <c r="C160" s="3" t="s">
        <v>9</v>
      </c>
      <c r="D160" s="7" t="s">
        <v>165</v>
      </c>
      <c r="E160" s="27"/>
      <c r="F160" s="27"/>
      <c r="G160" s="27"/>
      <c r="H160" s="27">
        <f>(3.160777%)*('valores 2'!H158)+'valores 2'!H158</f>
        <v>12.348345006900001</v>
      </c>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v>23.5</v>
      </c>
      <c r="AI160" s="27"/>
      <c r="AJ160" s="13">
        <f>AVERAGE(H160:AI160)</f>
        <v>17.924172503450002</v>
      </c>
      <c r="AK160" s="13">
        <f t="shared" si="10"/>
        <v>17.899999999999999</v>
      </c>
      <c r="AL160" s="13">
        <f>AK160*B160</f>
        <v>26849.999999999996</v>
      </c>
    </row>
    <row r="161" spans="1:38" ht="52.5" thickBot="1">
      <c r="A161" s="4">
        <v>154</v>
      </c>
      <c r="B161" s="8">
        <v>1500</v>
      </c>
      <c r="C161" s="3" t="s">
        <v>9</v>
      </c>
      <c r="D161" s="7" t="s">
        <v>166</v>
      </c>
      <c r="E161" s="27"/>
      <c r="F161" s="27"/>
      <c r="G161" s="27"/>
      <c r="H161" s="27">
        <f>(3.160777%)*('valores 2'!H159)+'valores 2'!H159</f>
        <v>5.1064584614999999</v>
      </c>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v>9.6999999999999993</v>
      </c>
      <c r="AI161" s="27"/>
      <c r="AJ161" s="13">
        <f>AVERAGE(H161:AI161)</f>
        <v>7.4032292307500001</v>
      </c>
      <c r="AK161" s="13">
        <f t="shared" si="10"/>
        <v>7.4</v>
      </c>
      <c r="AL161" s="13">
        <f>AK161*B161</f>
        <v>11100</v>
      </c>
    </row>
    <row r="162" spans="1:38" ht="52.5" thickBot="1">
      <c r="A162" s="4">
        <v>155</v>
      </c>
      <c r="B162" s="8">
        <v>3250</v>
      </c>
      <c r="C162" s="3" t="s">
        <v>9</v>
      </c>
      <c r="D162" s="7" t="s">
        <v>167</v>
      </c>
      <c r="E162" s="13"/>
      <c r="F162" s="13"/>
      <c r="G162" s="13"/>
      <c r="H162" s="43">
        <f>(3.160777%)*('valores 2'!H160)+'valores 2'!H160</f>
        <v>2.1663763170000001</v>
      </c>
      <c r="I162" s="26"/>
      <c r="J162" s="26"/>
      <c r="K162" s="26"/>
      <c r="L162" s="26"/>
      <c r="M162" s="26"/>
      <c r="N162" s="26"/>
      <c r="O162" s="26"/>
      <c r="P162" s="26"/>
      <c r="Q162" s="26"/>
      <c r="R162" s="26"/>
      <c r="S162" s="26"/>
      <c r="T162" s="13"/>
      <c r="U162" s="13"/>
      <c r="V162" s="13"/>
      <c r="W162" s="13"/>
      <c r="X162" s="13"/>
      <c r="Y162" s="13"/>
      <c r="Z162" s="13"/>
      <c r="AA162" s="13"/>
      <c r="AB162" s="13"/>
      <c r="AC162" s="13"/>
      <c r="AD162" s="13"/>
      <c r="AE162" s="13"/>
      <c r="AF162" s="13"/>
      <c r="AG162" s="13">
        <v>5.99</v>
      </c>
      <c r="AH162" s="13">
        <v>6.78</v>
      </c>
      <c r="AI162" s="13"/>
      <c r="AJ162" s="13">
        <f>AVERAGE(AG162:AH162)</f>
        <v>6.3849999999999998</v>
      </c>
      <c r="AK162" s="13">
        <f t="shared" si="10"/>
        <v>6.4</v>
      </c>
      <c r="AL162" s="13">
        <f>AK162*B162</f>
        <v>20800</v>
      </c>
    </row>
    <row r="163" spans="1:38" ht="39.75" thickBot="1">
      <c r="A163" s="4">
        <v>156</v>
      </c>
      <c r="B163" s="8">
        <v>1000</v>
      </c>
      <c r="C163" s="3" t="s">
        <v>9</v>
      </c>
      <c r="D163" s="7" t="s">
        <v>168</v>
      </c>
      <c r="E163" s="13"/>
      <c r="F163" s="13"/>
      <c r="G163" s="13"/>
      <c r="H163" s="13">
        <f>(3.160777%)*('valores 2'!H161)+'valores 2'!H161</f>
        <v>7.2212543900000004</v>
      </c>
      <c r="I163" s="13"/>
      <c r="J163" s="13">
        <v>8.9</v>
      </c>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44">
        <v>18.46</v>
      </c>
      <c r="AI163" s="13"/>
      <c r="AJ163" s="13"/>
      <c r="AK163" s="13">
        <f t="shared" si="10"/>
        <v>0</v>
      </c>
      <c r="AL163" s="13">
        <f>AK163*B163</f>
        <v>0</v>
      </c>
    </row>
    <row r="164" spans="1:38" ht="65.25" thickBot="1">
      <c r="A164" s="4">
        <v>157</v>
      </c>
      <c r="B164" s="8">
        <v>3000</v>
      </c>
      <c r="C164" s="3" t="s">
        <v>9</v>
      </c>
      <c r="D164" s="7" t="s">
        <v>169</v>
      </c>
      <c r="E164" s="13"/>
      <c r="F164" s="13"/>
      <c r="G164" s="13"/>
      <c r="H164" s="43">
        <f>(3.160777%)*('valores 2'!H162)+'valores 2'!H162</f>
        <v>3.5899950395999998</v>
      </c>
      <c r="I164" s="13"/>
      <c r="J164" s="13"/>
      <c r="K164" s="13"/>
      <c r="L164" s="13"/>
      <c r="M164" s="13"/>
      <c r="N164" s="13"/>
      <c r="O164" s="13"/>
      <c r="P164" s="13"/>
      <c r="Q164" s="13"/>
      <c r="R164" s="13">
        <v>9.9</v>
      </c>
      <c r="S164" s="13"/>
      <c r="T164" s="13"/>
      <c r="U164" s="13"/>
      <c r="V164" s="13"/>
      <c r="W164" s="13"/>
      <c r="X164" s="13"/>
      <c r="Y164" s="13"/>
      <c r="Z164" s="13"/>
      <c r="AA164" s="13"/>
      <c r="AB164" s="13"/>
      <c r="AC164" s="13"/>
      <c r="AD164" s="13"/>
      <c r="AE164" s="13"/>
      <c r="AF164" s="13"/>
      <c r="AG164" s="13"/>
      <c r="AH164" s="13">
        <v>12.8</v>
      </c>
      <c r="AI164" s="13"/>
      <c r="AJ164" s="13"/>
      <c r="AK164" s="13">
        <f t="shared" si="10"/>
        <v>0</v>
      </c>
      <c r="AL164" s="13">
        <f>AK164*B164</f>
        <v>0</v>
      </c>
    </row>
    <row r="165" spans="1:38" ht="65.25" thickBot="1">
      <c r="A165" s="4">
        <v>158</v>
      </c>
      <c r="B165" s="8">
        <v>1500</v>
      </c>
      <c r="C165" s="3" t="s">
        <v>9</v>
      </c>
      <c r="D165" s="7" t="s">
        <v>170</v>
      </c>
      <c r="E165" s="13"/>
      <c r="F165" s="13"/>
      <c r="G165" s="13"/>
      <c r="H165" s="43">
        <f>(3.160777%)*('valores 2'!H163)+'valores 2'!H163</f>
        <v>12.348345006900001</v>
      </c>
      <c r="I165" s="13"/>
      <c r="J165" s="13"/>
      <c r="K165" s="13"/>
      <c r="L165" s="13"/>
      <c r="M165" s="13"/>
      <c r="N165" s="13"/>
      <c r="O165" s="13"/>
      <c r="P165" s="13"/>
      <c r="Q165" s="13"/>
      <c r="R165" s="13"/>
      <c r="S165" s="13"/>
      <c r="T165" s="13"/>
      <c r="U165" s="13"/>
      <c r="V165" s="13"/>
      <c r="W165" s="13"/>
      <c r="X165" s="13"/>
      <c r="Y165" s="13"/>
      <c r="Z165" s="13"/>
      <c r="AA165" s="13"/>
      <c r="AB165" s="13"/>
      <c r="AC165" s="13"/>
      <c r="AD165" s="13">
        <v>29.9</v>
      </c>
      <c r="AE165" s="13"/>
      <c r="AF165" s="13"/>
      <c r="AG165" s="13"/>
      <c r="AH165" s="13">
        <v>36</v>
      </c>
      <c r="AI165" s="13"/>
      <c r="AJ165" s="13"/>
      <c r="AK165" s="13">
        <f t="shared" si="10"/>
        <v>0</v>
      </c>
      <c r="AL165" s="13">
        <f>AK165*B165</f>
        <v>0</v>
      </c>
    </row>
    <row r="166" spans="1:38" ht="116.25" thickBot="1">
      <c r="A166" s="4">
        <v>159</v>
      </c>
      <c r="B166" s="8">
        <v>2955</v>
      </c>
      <c r="C166" s="3" t="s">
        <v>9</v>
      </c>
      <c r="D166" s="7" t="s">
        <v>171</v>
      </c>
      <c r="E166" s="13"/>
      <c r="F166" s="13"/>
      <c r="G166" s="13"/>
      <c r="H166" s="13">
        <f>(3.160777%)*('valores 2'!H164)+'valores 2'!H164</f>
        <v>18.537991626899998</v>
      </c>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v>18</v>
      </c>
      <c r="AH166" s="44">
        <v>79</v>
      </c>
      <c r="AI166" s="13"/>
      <c r="AJ166" s="13">
        <f>AVERAGE(H166:AG166)</f>
        <v>18.268995813449997</v>
      </c>
      <c r="AK166" s="13">
        <f t="shared" si="10"/>
        <v>18.3</v>
      </c>
      <c r="AL166" s="13">
        <f>AK166*B166</f>
        <v>54076.5</v>
      </c>
    </row>
    <row r="167" spans="1:38" ht="65.25" thickBot="1">
      <c r="A167" s="4">
        <v>160</v>
      </c>
      <c r="B167" s="8">
        <v>50</v>
      </c>
      <c r="C167" s="3" t="s">
        <v>9</v>
      </c>
      <c r="D167" s="7" t="s">
        <v>187</v>
      </c>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v>38.590000000000003</v>
      </c>
      <c r="AH167" s="27"/>
      <c r="AI167" s="27">
        <v>39</v>
      </c>
      <c r="AJ167" s="13">
        <f>AVERAGE(AG167:AI167)</f>
        <v>38.795000000000002</v>
      </c>
      <c r="AK167" s="13">
        <f t="shared" si="10"/>
        <v>38.799999999999997</v>
      </c>
      <c r="AL167" s="13">
        <f>AK167*B167</f>
        <v>1939.9999999999998</v>
      </c>
    </row>
    <row r="168" spans="1:38" ht="27" thickBot="1">
      <c r="A168" s="66">
        <v>161</v>
      </c>
      <c r="B168" s="67">
        <v>9</v>
      </c>
      <c r="C168" s="65" t="s">
        <v>9</v>
      </c>
      <c r="D168" s="64" t="s">
        <v>290</v>
      </c>
      <c r="E168" s="13"/>
      <c r="F168" s="13"/>
      <c r="G168" s="13"/>
      <c r="H168" s="63"/>
      <c r="I168" s="13"/>
      <c r="J168" s="13"/>
      <c r="K168" s="13"/>
      <c r="L168" s="13"/>
      <c r="M168" s="13"/>
      <c r="N168" s="13"/>
      <c r="O168" s="13"/>
      <c r="P168" s="13"/>
      <c r="Q168" s="13"/>
      <c r="R168" s="13"/>
      <c r="S168" s="13"/>
      <c r="T168" s="13"/>
      <c r="U168" s="13"/>
      <c r="V168" s="13"/>
      <c r="W168" s="13"/>
      <c r="X168" s="13">
        <v>1250</v>
      </c>
      <c r="Y168" s="13">
        <v>1430</v>
      </c>
      <c r="Z168" s="13">
        <v>1274.44</v>
      </c>
      <c r="AA168" s="13"/>
      <c r="AB168" s="13"/>
      <c r="AC168" s="13"/>
      <c r="AD168" s="13"/>
      <c r="AE168" s="13"/>
      <c r="AF168" s="13"/>
      <c r="AG168" s="13"/>
      <c r="AH168" s="13"/>
      <c r="AI168" s="13"/>
      <c r="AJ168" s="13">
        <f>AVERAGE(E168:AI168)</f>
        <v>1318.1466666666668</v>
      </c>
      <c r="AK168" s="13">
        <f>ROUND(AJ168,1)</f>
        <v>1318.1</v>
      </c>
      <c r="AL168" s="13">
        <f>AK168*B168</f>
        <v>11862.9</v>
      </c>
    </row>
    <row r="169" spans="1:38" ht="15.75" thickBot="1">
      <c r="A169" s="66">
        <v>162</v>
      </c>
      <c r="B169" s="67">
        <v>3</v>
      </c>
      <c r="C169" s="65" t="s">
        <v>9</v>
      </c>
      <c r="D169" s="64" t="s">
        <v>291</v>
      </c>
      <c r="E169" s="13"/>
      <c r="F169" s="13"/>
      <c r="G169" s="13"/>
      <c r="H169" s="63"/>
      <c r="I169" s="13"/>
      <c r="J169" s="13"/>
      <c r="K169" s="13"/>
      <c r="L169" s="13"/>
      <c r="M169" s="13"/>
      <c r="N169" s="13"/>
      <c r="O169" s="13"/>
      <c r="P169" s="13"/>
      <c r="Q169" s="13"/>
      <c r="R169" s="13"/>
      <c r="S169" s="13"/>
      <c r="T169" s="13"/>
      <c r="U169" s="13"/>
      <c r="V169" s="13"/>
      <c r="W169" s="13"/>
      <c r="X169" s="13">
        <v>5860</v>
      </c>
      <c r="Y169" s="13">
        <v>5600</v>
      </c>
      <c r="Z169" s="13">
        <v>4452</v>
      </c>
      <c r="AA169" s="13"/>
      <c r="AB169" s="13"/>
      <c r="AC169" s="13"/>
      <c r="AD169" s="13"/>
      <c r="AE169" s="13"/>
      <c r="AF169" s="13"/>
      <c r="AG169" s="13"/>
      <c r="AH169" s="13"/>
      <c r="AI169" s="13"/>
      <c r="AJ169" s="13">
        <f t="shared" ref="AJ169:AJ170" si="12">AVERAGE(E169:AI169)</f>
        <v>5304</v>
      </c>
      <c r="AK169" s="13">
        <f t="shared" ref="AK169:AK170" si="13">ROUND(AJ169,1)</f>
        <v>5304</v>
      </c>
      <c r="AL169" s="13">
        <f t="shared" ref="AL169:AL170" si="14">AK169*B169</f>
        <v>15912</v>
      </c>
    </row>
    <row r="170" spans="1:38" ht="15.75" thickBot="1">
      <c r="A170" s="66">
        <v>163</v>
      </c>
      <c r="B170" s="67">
        <v>4</v>
      </c>
      <c r="C170" s="65" t="s">
        <v>9</v>
      </c>
      <c r="D170" s="64" t="s">
        <v>292</v>
      </c>
      <c r="E170" s="13"/>
      <c r="F170" s="13"/>
      <c r="G170" s="13"/>
      <c r="H170" s="63"/>
      <c r="I170" s="13"/>
      <c r="J170" s="13"/>
      <c r="K170" s="13"/>
      <c r="L170" s="13"/>
      <c r="M170" s="13"/>
      <c r="N170" s="13"/>
      <c r="O170" s="13"/>
      <c r="P170" s="13"/>
      <c r="Q170" s="13"/>
      <c r="R170" s="13"/>
      <c r="S170" s="13"/>
      <c r="T170" s="13"/>
      <c r="U170" s="13"/>
      <c r="V170" s="13"/>
      <c r="W170" s="13"/>
      <c r="X170" s="13">
        <v>8905</v>
      </c>
      <c r="Y170" s="13">
        <v>8400</v>
      </c>
      <c r="Z170" s="13">
        <v>7644</v>
      </c>
      <c r="AA170" s="13"/>
      <c r="AB170" s="13"/>
      <c r="AC170" s="13"/>
      <c r="AD170" s="13"/>
      <c r="AE170" s="13"/>
      <c r="AF170" s="13"/>
      <c r="AG170" s="13"/>
      <c r="AH170" s="13"/>
      <c r="AI170" s="13"/>
      <c r="AJ170" s="13">
        <f t="shared" si="12"/>
        <v>8316.3333333333339</v>
      </c>
      <c r="AK170" s="13">
        <f t="shared" si="13"/>
        <v>8316.2999999999993</v>
      </c>
      <c r="AL170" s="13">
        <f t="shared" si="14"/>
        <v>33265.199999999997</v>
      </c>
    </row>
  </sheetData>
  <mergeCells count="35">
    <mergeCell ref="AM4:AM5"/>
    <mergeCell ref="AJ4:AJ5"/>
    <mergeCell ref="AC4:AC5"/>
    <mergeCell ref="Q4:Q5"/>
    <mergeCell ref="N4:N5"/>
    <mergeCell ref="AL4:AL5"/>
    <mergeCell ref="AI4:AI5"/>
    <mergeCell ref="AH4:AH5"/>
    <mergeCell ref="S4:S5"/>
    <mergeCell ref="V4:V5"/>
    <mergeCell ref="U4:U5"/>
    <mergeCell ref="AK4:AK5"/>
    <mergeCell ref="R4:R5"/>
    <mergeCell ref="P4:P5"/>
    <mergeCell ref="Y4:Y5"/>
    <mergeCell ref="Z4:Z5"/>
    <mergeCell ref="AG4:AG5"/>
    <mergeCell ref="A5:D5"/>
    <mergeCell ref="H4:H5"/>
    <mergeCell ref="G4:G5"/>
    <mergeCell ref="E4:E5"/>
    <mergeCell ref="X4:X5"/>
    <mergeCell ref="AF4:AF5"/>
    <mergeCell ref="AE4:AE5"/>
    <mergeCell ref="AA4:AA5"/>
    <mergeCell ref="T4:T5"/>
    <mergeCell ref="W4:W5"/>
    <mergeCell ref="F4:F5"/>
    <mergeCell ref="AD4:AD5"/>
    <mergeCell ref="J4:J5"/>
    <mergeCell ref="A61:D61"/>
    <mergeCell ref="I4:I5"/>
    <mergeCell ref="O4:O5"/>
    <mergeCell ref="AB4:AB5"/>
    <mergeCell ref="A81:D8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DF97D-8BB3-412A-B633-239FEA64FCD8}">
  <dimension ref="A1:I181"/>
  <sheetViews>
    <sheetView workbookViewId="0">
      <selection activeCell="I9" sqref="I9"/>
    </sheetView>
  </sheetViews>
  <sheetFormatPr defaultRowHeight="15"/>
  <cols>
    <col min="4" max="4" width="65.140625" style="5" customWidth="1"/>
    <col min="5" max="6" width="25" style="12" customWidth="1"/>
    <col min="7" max="9" width="22.7109375" style="12" customWidth="1"/>
  </cols>
  <sheetData>
    <row r="1" spans="1:9" ht="15.75" thickBot="1">
      <c r="D1"/>
    </row>
    <row r="2" spans="1:9" ht="15.75" thickBot="1">
      <c r="A2" s="14" t="s">
        <v>4</v>
      </c>
      <c r="B2" s="14" t="s">
        <v>7</v>
      </c>
      <c r="C2" s="14" t="s">
        <v>5</v>
      </c>
      <c r="D2" s="14" t="s">
        <v>6</v>
      </c>
      <c r="E2" s="55" t="s">
        <v>252</v>
      </c>
      <c r="F2" s="55" t="s">
        <v>287</v>
      </c>
      <c r="G2" s="55" t="s">
        <v>253</v>
      </c>
      <c r="H2" s="55" t="s">
        <v>254</v>
      </c>
      <c r="I2" s="55" t="s">
        <v>272</v>
      </c>
    </row>
    <row r="3" spans="1:9" ht="15.75" thickBot="1">
      <c r="A3" s="60" t="s">
        <v>8</v>
      </c>
      <c r="B3" s="61"/>
      <c r="C3" s="61"/>
      <c r="D3" s="62"/>
      <c r="E3" s="56"/>
      <c r="F3" s="56"/>
      <c r="G3" s="56"/>
      <c r="H3" s="56"/>
      <c r="I3" s="56"/>
    </row>
    <row r="4" spans="1:9" ht="65.25" thickBot="1">
      <c r="A4" s="4">
        <v>1</v>
      </c>
      <c r="B4" s="8">
        <v>20500</v>
      </c>
      <c r="C4" s="3" t="s">
        <v>9</v>
      </c>
      <c r="D4" s="2" t="s">
        <v>10</v>
      </c>
      <c r="E4" s="13"/>
      <c r="F4" s="13"/>
      <c r="G4" s="13"/>
      <c r="H4" s="13">
        <v>0.35</v>
      </c>
      <c r="I4" s="13"/>
    </row>
    <row r="5" spans="1:9" ht="65.25" thickBot="1">
      <c r="A5" s="4">
        <v>2</v>
      </c>
      <c r="B5" s="8">
        <v>21000</v>
      </c>
      <c r="C5" s="3" t="s">
        <v>9</v>
      </c>
      <c r="D5" s="2" t="s">
        <v>11</v>
      </c>
      <c r="E5" s="13"/>
      <c r="F5" s="13"/>
      <c r="G5" s="13"/>
      <c r="H5" s="13">
        <v>0.35</v>
      </c>
      <c r="I5" s="13"/>
    </row>
    <row r="6" spans="1:9" ht="65.25" thickBot="1">
      <c r="A6" s="4">
        <v>3</v>
      </c>
      <c r="B6" s="8">
        <v>19500</v>
      </c>
      <c r="C6" s="3" t="s">
        <v>9</v>
      </c>
      <c r="D6" s="2" t="s">
        <v>12</v>
      </c>
      <c r="E6" s="13"/>
      <c r="F6" s="13"/>
      <c r="G6" s="13"/>
      <c r="H6" s="13">
        <v>0.15</v>
      </c>
      <c r="I6" s="13"/>
    </row>
    <row r="7" spans="1:9" ht="78" thickBot="1">
      <c r="A7" s="4">
        <v>4</v>
      </c>
      <c r="B7" s="8">
        <v>20400</v>
      </c>
      <c r="C7" s="3" t="s">
        <v>9</v>
      </c>
      <c r="D7" s="2" t="s">
        <v>13</v>
      </c>
      <c r="E7" s="13"/>
      <c r="F7" s="13"/>
      <c r="G7" s="13"/>
      <c r="H7" s="13">
        <v>0.36</v>
      </c>
      <c r="I7" s="13"/>
    </row>
    <row r="8" spans="1:9" ht="78" thickBot="1">
      <c r="A8" s="4">
        <v>5</v>
      </c>
      <c r="B8" s="8">
        <v>19100</v>
      </c>
      <c r="C8" s="3" t="s">
        <v>9</v>
      </c>
      <c r="D8" s="2" t="s">
        <v>14</v>
      </c>
      <c r="E8" s="13"/>
      <c r="F8" s="13"/>
      <c r="G8" s="13"/>
      <c r="H8" s="13">
        <v>0.39</v>
      </c>
      <c r="I8" s="13"/>
    </row>
    <row r="9" spans="1:9" ht="65.25" thickBot="1">
      <c r="A9" s="4">
        <v>6</v>
      </c>
      <c r="B9" s="8">
        <v>3400</v>
      </c>
      <c r="C9" s="3" t="s">
        <v>9</v>
      </c>
      <c r="D9" s="2" t="s">
        <v>15</v>
      </c>
      <c r="E9" s="13"/>
      <c r="F9" s="13"/>
      <c r="G9" s="13"/>
      <c r="H9" s="13">
        <v>1.4</v>
      </c>
      <c r="I9" s="13"/>
    </row>
    <row r="10" spans="1:9" ht="65.25" thickBot="1">
      <c r="A10" s="4">
        <v>7</v>
      </c>
      <c r="B10" s="8">
        <v>4200</v>
      </c>
      <c r="C10" s="3" t="s">
        <v>9</v>
      </c>
      <c r="D10" s="2" t="s">
        <v>16</v>
      </c>
      <c r="E10" s="13"/>
      <c r="F10" s="13"/>
      <c r="G10" s="13"/>
      <c r="H10" s="13">
        <v>1.7</v>
      </c>
      <c r="I10" s="13"/>
    </row>
    <row r="11" spans="1:9" ht="65.25" thickBot="1">
      <c r="A11" s="4">
        <v>8</v>
      </c>
      <c r="B11" s="8">
        <v>7500</v>
      </c>
      <c r="C11" s="3" t="s">
        <v>9</v>
      </c>
      <c r="D11" s="2" t="s">
        <v>17</v>
      </c>
      <c r="E11" s="13">
        <v>0.23</v>
      </c>
      <c r="F11" s="13"/>
      <c r="G11" s="13"/>
      <c r="H11" s="13">
        <v>0.99</v>
      </c>
      <c r="I11" s="13"/>
    </row>
    <row r="12" spans="1:9" ht="65.25" thickBot="1">
      <c r="A12" s="4">
        <v>9</v>
      </c>
      <c r="B12" s="8">
        <v>7500</v>
      </c>
      <c r="C12" s="3" t="s">
        <v>9</v>
      </c>
      <c r="D12" s="2" t="s">
        <v>18</v>
      </c>
      <c r="E12" s="13"/>
      <c r="F12" s="13"/>
      <c r="G12" s="13"/>
      <c r="H12" s="13">
        <v>0.99</v>
      </c>
      <c r="I12" s="13"/>
    </row>
    <row r="13" spans="1:9" ht="78" thickBot="1">
      <c r="A13" s="4">
        <v>10</v>
      </c>
      <c r="B13" s="8">
        <v>5200</v>
      </c>
      <c r="C13" s="3" t="s">
        <v>9</v>
      </c>
      <c r="D13" s="2" t="s">
        <v>19</v>
      </c>
      <c r="E13" s="13"/>
      <c r="F13" s="13"/>
      <c r="G13" s="13"/>
      <c r="H13" s="13">
        <v>1.29</v>
      </c>
      <c r="I13" s="13"/>
    </row>
    <row r="14" spans="1:9" ht="78" thickBot="1">
      <c r="A14" s="4">
        <v>11</v>
      </c>
      <c r="B14" s="8">
        <v>5000</v>
      </c>
      <c r="C14" s="3" t="s">
        <v>9</v>
      </c>
      <c r="D14" s="2" t="s">
        <v>20</v>
      </c>
      <c r="E14" s="13"/>
      <c r="F14" s="13"/>
      <c r="G14" s="13"/>
      <c r="H14" s="13">
        <v>1.8</v>
      </c>
      <c r="I14" s="13"/>
    </row>
    <row r="15" spans="1:9" ht="78" thickBot="1">
      <c r="A15" s="4">
        <v>12</v>
      </c>
      <c r="B15" s="8">
        <v>5050</v>
      </c>
      <c r="C15" s="3" t="s">
        <v>9</v>
      </c>
      <c r="D15" s="2" t="s">
        <v>21</v>
      </c>
      <c r="E15" s="13"/>
      <c r="F15" s="13"/>
      <c r="G15" s="13"/>
      <c r="H15" s="13">
        <v>2.35</v>
      </c>
      <c r="I15" s="13"/>
    </row>
    <row r="16" spans="1:9" ht="65.25" thickBot="1">
      <c r="A16" s="4">
        <v>13</v>
      </c>
      <c r="B16" s="8">
        <v>3700</v>
      </c>
      <c r="C16" s="3" t="s">
        <v>9</v>
      </c>
      <c r="D16" s="2" t="s">
        <v>22</v>
      </c>
      <c r="E16" s="13"/>
      <c r="F16" s="13"/>
      <c r="G16" s="13"/>
      <c r="H16" s="13">
        <v>0.49</v>
      </c>
      <c r="I16" s="13"/>
    </row>
    <row r="17" spans="1:9" ht="52.5" thickBot="1">
      <c r="A17" s="4">
        <v>14</v>
      </c>
      <c r="B17" s="8">
        <v>22800</v>
      </c>
      <c r="C17" s="3" t="s">
        <v>9</v>
      </c>
      <c r="D17" s="2" t="s">
        <v>23</v>
      </c>
      <c r="E17" s="13"/>
      <c r="F17" s="13"/>
      <c r="G17" s="13"/>
      <c r="H17" s="13">
        <v>0.12</v>
      </c>
      <c r="I17" s="13"/>
    </row>
    <row r="18" spans="1:9" ht="52.5" thickBot="1">
      <c r="A18" s="4">
        <v>15</v>
      </c>
      <c r="B18" s="8">
        <v>17500</v>
      </c>
      <c r="C18" s="3" t="s">
        <v>9</v>
      </c>
      <c r="D18" s="2" t="s">
        <v>24</v>
      </c>
      <c r="E18" s="13"/>
      <c r="F18" s="13"/>
      <c r="G18" s="13"/>
      <c r="H18" s="13">
        <v>0.4</v>
      </c>
      <c r="I18" s="13"/>
    </row>
    <row r="19" spans="1:9" ht="52.5" thickBot="1">
      <c r="A19" s="4">
        <v>16</v>
      </c>
      <c r="B19" s="8">
        <v>19000</v>
      </c>
      <c r="C19" s="3" t="s">
        <v>9</v>
      </c>
      <c r="D19" s="2" t="s">
        <v>246</v>
      </c>
      <c r="E19" s="13"/>
      <c r="F19" s="13"/>
      <c r="G19" s="13">
        <v>1.0900000000000001</v>
      </c>
      <c r="H19" s="13">
        <v>0.91</v>
      </c>
      <c r="I19" s="13"/>
    </row>
    <row r="20" spans="1:9" ht="78" thickBot="1">
      <c r="A20" s="4">
        <v>17</v>
      </c>
      <c r="B20" s="8">
        <v>13800</v>
      </c>
      <c r="C20" s="3" t="s">
        <v>9</v>
      </c>
      <c r="D20" s="2" t="s">
        <v>25</v>
      </c>
      <c r="E20" s="13"/>
      <c r="F20" s="13"/>
      <c r="G20" s="13"/>
      <c r="H20" s="13">
        <v>1.44</v>
      </c>
      <c r="I20" s="13"/>
    </row>
    <row r="21" spans="1:9" ht="65.25" thickBot="1">
      <c r="A21" s="4">
        <v>18</v>
      </c>
      <c r="B21" s="8">
        <v>11050</v>
      </c>
      <c r="C21" s="3" t="s">
        <v>9</v>
      </c>
      <c r="D21" s="2" t="s">
        <v>26</v>
      </c>
      <c r="E21" s="13"/>
      <c r="F21" s="13"/>
      <c r="G21" s="13"/>
      <c r="H21" s="13">
        <v>0.46</v>
      </c>
      <c r="I21" s="13"/>
    </row>
    <row r="22" spans="1:9" ht="65.25" thickBot="1">
      <c r="A22" s="4">
        <v>19</v>
      </c>
      <c r="B22" s="8">
        <v>5700</v>
      </c>
      <c r="C22" s="3" t="s">
        <v>9</v>
      </c>
      <c r="D22" s="2" t="s">
        <v>27</v>
      </c>
      <c r="E22" s="13"/>
      <c r="F22" s="13"/>
      <c r="G22" s="13"/>
      <c r="H22" s="13">
        <v>0.59</v>
      </c>
      <c r="I22" s="13"/>
    </row>
    <row r="23" spans="1:9" ht="65.25" thickBot="1">
      <c r="A23" s="4">
        <v>20</v>
      </c>
      <c r="B23" s="8">
        <v>1450</v>
      </c>
      <c r="C23" s="3" t="s">
        <v>9</v>
      </c>
      <c r="D23" s="2" t="s">
        <v>28</v>
      </c>
      <c r="E23" s="13"/>
      <c r="F23" s="13"/>
      <c r="G23" s="13"/>
      <c r="H23" s="13">
        <v>0.97</v>
      </c>
      <c r="I23" s="13"/>
    </row>
    <row r="24" spans="1:9" ht="78" thickBot="1">
      <c r="A24" s="4">
        <v>21</v>
      </c>
      <c r="B24" s="8">
        <v>200</v>
      </c>
      <c r="C24" s="3" t="s">
        <v>9</v>
      </c>
      <c r="D24" s="2" t="s">
        <v>29</v>
      </c>
      <c r="E24" s="13"/>
      <c r="F24" s="13"/>
      <c r="G24" s="13"/>
      <c r="H24" s="13">
        <v>0.23</v>
      </c>
      <c r="I24" s="13"/>
    </row>
    <row r="25" spans="1:9" ht="39.75" thickBot="1">
      <c r="A25" s="4">
        <v>22</v>
      </c>
      <c r="B25" s="8">
        <v>0</v>
      </c>
      <c r="C25" s="3" t="s">
        <v>9</v>
      </c>
      <c r="D25" s="2" t="s">
        <v>30</v>
      </c>
      <c r="E25" s="13"/>
      <c r="F25" s="13"/>
      <c r="G25" s="13"/>
      <c r="H25" s="13">
        <v>1.02</v>
      </c>
      <c r="I25" s="13"/>
    </row>
    <row r="26" spans="1:9" ht="78" thickBot="1">
      <c r="A26" s="4">
        <v>23</v>
      </c>
      <c r="B26" s="8">
        <v>0</v>
      </c>
      <c r="C26" s="3" t="s">
        <v>31</v>
      </c>
      <c r="D26" s="2" t="s">
        <v>32</v>
      </c>
      <c r="E26" s="13"/>
      <c r="F26" s="13"/>
      <c r="G26" s="13"/>
      <c r="H26" s="13">
        <v>0.44</v>
      </c>
      <c r="I26" s="13"/>
    </row>
    <row r="27" spans="1:9" ht="78" thickBot="1">
      <c r="A27" s="4">
        <v>24</v>
      </c>
      <c r="B27" s="8">
        <v>1000</v>
      </c>
      <c r="C27" s="3" t="s">
        <v>9</v>
      </c>
      <c r="D27" s="2" t="s">
        <v>33</v>
      </c>
      <c r="E27" s="13"/>
      <c r="F27" s="13"/>
      <c r="G27" s="13"/>
      <c r="H27" s="13">
        <v>10.5</v>
      </c>
      <c r="I27" s="13"/>
    </row>
    <row r="28" spans="1:9" ht="39.75" thickBot="1">
      <c r="A28" s="4">
        <v>25</v>
      </c>
      <c r="B28" s="8">
        <v>2000</v>
      </c>
      <c r="C28" s="3" t="s">
        <v>9</v>
      </c>
      <c r="D28" s="2" t="s">
        <v>34</v>
      </c>
      <c r="E28" s="13"/>
      <c r="F28" s="13"/>
      <c r="G28" s="13"/>
      <c r="H28" s="13">
        <v>0.5</v>
      </c>
      <c r="I28" s="13"/>
    </row>
    <row r="29" spans="1:9" ht="39.75" thickBot="1">
      <c r="A29" s="4">
        <v>26</v>
      </c>
      <c r="B29" s="8">
        <v>300</v>
      </c>
      <c r="C29" s="3" t="s">
        <v>9</v>
      </c>
      <c r="D29" s="2" t="s">
        <v>35</v>
      </c>
      <c r="E29" s="13"/>
      <c r="F29" s="13"/>
      <c r="G29" s="13"/>
      <c r="H29" s="13">
        <v>0.5</v>
      </c>
      <c r="I29" s="13"/>
    </row>
    <row r="30" spans="1:9" ht="52.5" thickBot="1">
      <c r="A30" s="4">
        <v>27</v>
      </c>
      <c r="B30" s="8">
        <v>1200</v>
      </c>
      <c r="C30" s="3" t="s">
        <v>9</v>
      </c>
      <c r="D30" s="2" t="s">
        <v>36</v>
      </c>
      <c r="E30" s="13"/>
      <c r="F30" s="13"/>
      <c r="G30" s="13"/>
      <c r="H30" s="13">
        <v>0.5</v>
      </c>
      <c r="I30" s="13"/>
    </row>
    <row r="31" spans="1:9" ht="39.75" thickBot="1">
      <c r="A31" s="4">
        <v>28</v>
      </c>
      <c r="B31" s="8">
        <v>5000</v>
      </c>
      <c r="C31" s="3" t="s">
        <v>9</v>
      </c>
      <c r="D31" s="2" t="s">
        <v>37</v>
      </c>
      <c r="E31" s="13">
        <v>1.49</v>
      </c>
      <c r="F31" s="13"/>
      <c r="G31" s="13"/>
      <c r="H31" s="13">
        <v>1.67</v>
      </c>
      <c r="I31" s="13"/>
    </row>
    <row r="32" spans="1:9" ht="52.5" thickBot="1">
      <c r="A32" s="4">
        <v>29</v>
      </c>
      <c r="B32" s="8">
        <v>1000</v>
      </c>
      <c r="C32" s="3" t="s">
        <v>9</v>
      </c>
      <c r="D32" s="2" t="s">
        <v>38</v>
      </c>
      <c r="E32" s="13"/>
      <c r="F32" s="13"/>
      <c r="G32" s="13"/>
      <c r="H32" s="13">
        <v>3.74</v>
      </c>
      <c r="I32" s="13"/>
    </row>
    <row r="33" spans="1:9" ht="39.75" thickBot="1">
      <c r="A33" s="4">
        <v>30</v>
      </c>
      <c r="B33" s="8">
        <v>5000</v>
      </c>
      <c r="C33" s="3" t="s">
        <v>9</v>
      </c>
      <c r="D33" s="2" t="s">
        <v>39</v>
      </c>
      <c r="E33" s="13"/>
      <c r="F33" s="13"/>
      <c r="G33" s="13"/>
      <c r="H33" s="13">
        <v>1.44</v>
      </c>
      <c r="I33" s="13"/>
    </row>
    <row r="34" spans="1:9" ht="52.5" thickBot="1">
      <c r="A34" s="4">
        <v>31</v>
      </c>
      <c r="B34" s="8">
        <v>5000</v>
      </c>
      <c r="C34" s="3" t="s">
        <v>9</v>
      </c>
      <c r="D34" s="2" t="s">
        <v>40</v>
      </c>
      <c r="E34" s="13"/>
      <c r="F34" s="13"/>
      <c r="G34" s="13"/>
      <c r="H34" s="13">
        <v>4.99</v>
      </c>
      <c r="I34" s="13"/>
    </row>
    <row r="35" spans="1:9" ht="52.5" thickBot="1">
      <c r="A35" s="4">
        <v>32</v>
      </c>
      <c r="B35" s="8">
        <v>1000</v>
      </c>
      <c r="C35" s="3" t="s">
        <v>9</v>
      </c>
      <c r="D35" s="2" t="s">
        <v>41</v>
      </c>
      <c r="E35" s="13"/>
      <c r="F35" s="13"/>
      <c r="G35" s="13"/>
      <c r="H35" s="13">
        <v>1.71</v>
      </c>
      <c r="I35" s="13"/>
    </row>
    <row r="36" spans="1:9" ht="65.25" thickBot="1">
      <c r="A36" s="4">
        <v>33</v>
      </c>
      <c r="B36" s="8">
        <v>300</v>
      </c>
      <c r="C36" s="3" t="s">
        <v>9</v>
      </c>
      <c r="D36" s="2" t="s">
        <v>42</v>
      </c>
      <c r="E36" s="13"/>
      <c r="F36" s="13"/>
      <c r="G36" s="13"/>
      <c r="H36" s="13">
        <v>9.2899999999999991</v>
      </c>
      <c r="I36" s="13"/>
    </row>
    <row r="37" spans="1:9" ht="39.75" thickBot="1">
      <c r="A37" s="4">
        <v>34</v>
      </c>
      <c r="B37" s="8">
        <v>60</v>
      </c>
      <c r="C37" s="3" t="s">
        <v>9</v>
      </c>
      <c r="D37" s="2" t="s">
        <v>43</v>
      </c>
      <c r="E37" s="13"/>
      <c r="F37" s="13"/>
      <c r="G37" s="13"/>
      <c r="H37" s="13">
        <v>5.95</v>
      </c>
      <c r="I37" s="13"/>
    </row>
    <row r="38" spans="1:9" ht="65.25" thickBot="1">
      <c r="A38" s="4">
        <v>35</v>
      </c>
      <c r="B38" s="8">
        <v>1000</v>
      </c>
      <c r="C38" s="3" t="s">
        <v>9</v>
      </c>
      <c r="D38" s="2" t="s">
        <v>44</v>
      </c>
      <c r="E38" s="13"/>
      <c r="F38" s="13"/>
      <c r="G38" s="13"/>
      <c r="H38" s="13">
        <v>3.32</v>
      </c>
      <c r="I38" s="13"/>
    </row>
    <row r="39" spans="1:9" ht="52.5" thickBot="1">
      <c r="A39" s="4">
        <v>36</v>
      </c>
      <c r="B39" s="8">
        <v>500</v>
      </c>
      <c r="C39" s="3" t="s">
        <v>9</v>
      </c>
      <c r="D39" s="2" t="s">
        <v>45</v>
      </c>
      <c r="E39" s="13"/>
      <c r="F39" s="13"/>
      <c r="G39" s="13"/>
      <c r="H39" s="13">
        <v>3.75</v>
      </c>
      <c r="I39" s="13"/>
    </row>
    <row r="40" spans="1:9" ht="65.25" thickBot="1">
      <c r="A40" s="4">
        <v>37</v>
      </c>
      <c r="B40" s="8">
        <v>50</v>
      </c>
      <c r="C40" s="3" t="s">
        <v>9</v>
      </c>
      <c r="D40" s="2" t="s">
        <v>46</v>
      </c>
      <c r="E40" s="13"/>
      <c r="F40" s="13"/>
      <c r="G40" s="13"/>
      <c r="H40" s="13">
        <v>7.43</v>
      </c>
      <c r="I40" s="13"/>
    </row>
    <row r="41" spans="1:9" ht="52.5" thickBot="1">
      <c r="A41" s="4">
        <v>38</v>
      </c>
      <c r="B41" s="8">
        <v>5000</v>
      </c>
      <c r="C41" s="3" t="s">
        <v>9</v>
      </c>
      <c r="D41" s="2" t="s">
        <v>47</v>
      </c>
      <c r="E41" s="13"/>
      <c r="F41" s="13"/>
      <c r="G41" s="13"/>
      <c r="H41" s="13">
        <v>1.63</v>
      </c>
      <c r="I41" s="13"/>
    </row>
    <row r="42" spans="1:9" ht="52.5" thickBot="1">
      <c r="A42" s="4">
        <v>39</v>
      </c>
      <c r="B42" s="8">
        <v>5000</v>
      </c>
      <c r="C42" s="3" t="s">
        <v>9</v>
      </c>
      <c r="D42" s="2" t="s">
        <v>48</v>
      </c>
      <c r="E42" s="13"/>
      <c r="F42" s="13"/>
      <c r="G42" s="13"/>
      <c r="H42" s="13">
        <v>0.11</v>
      </c>
      <c r="I42" s="13"/>
    </row>
    <row r="43" spans="1:9" ht="52.5" thickBot="1">
      <c r="A43" s="4">
        <v>40</v>
      </c>
      <c r="B43" s="8">
        <v>5000</v>
      </c>
      <c r="C43" s="3" t="s">
        <v>9</v>
      </c>
      <c r="D43" s="2" t="s">
        <v>49</v>
      </c>
      <c r="E43" s="13"/>
      <c r="F43" s="13"/>
      <c r="G43" s="13"/>
      <c r="H43" s="13">
        <v>0.13</v>
      </c>
      <c r="I43" s="13"/>
    </row>
    <row r="44" spans="1:9" ht="39.75" thickBot="1">
      <c r="A44" s="4">
        <v>41</v>
      </c>
      <c r="B44" s="8">
        <v>5000</v>
      </c>
      <c r="C44" s="3" t="s">
        <v>9</v>
      </c>
      <c r="D44" s="2" t="s">
        <v>50</v>
      </c>
      <c r="E44" s="13"/>
      <c r="F44" s="13"/>
      <c r="G44" s="13"/>
      <c r="H44" s="13">
        <v>0.28999999999999998</v>
      </c>
      <c r="I44" s="13"/>
    </row>
    <row r="45" spans="1:9" ht="39.75" thickBot="1">
      <c r="A45" s="4">
        <v>42</v>
      </c>
      <c r="B45" s="8">
        <v>3500</v>
      </c>
      <c r="C45" s="3" t="s">
        <v>9</v>
      </c>
      <c r="D45" s="2" t="s">
        <v>51</v>
      </c>
      <c r="E45" s="13"/>
      <c r="F45" s="13"/>
      <c r="G45" s="13"/>
      <c r="H45" s="13">
        <v>0.59</v>
      </c>
      <c r="I45" s="13"/>
    </row>
    <row r="46" spans="1:9" ht="52.5" thickBot="1">
      <c r="A46" s="4">
        <v>43</v>
      </c>
      <c r="B46" s="8">
        <v>550</v>
      </c>
      <c r="C46" s="3" t="s">
        <v>9</v>
      </c>
      <c r="D46" s="2" t="s">
        <v>52</v>
      </c>
      <c r="E46" s="13"/>
      <c r="F46" s="13"/>
      <c r="G46" s="13"/>
      <c r="H46" s="13">
        <v>0.49</v>
      </c>
      <c r="I46" s="13"/>
    </row>
    <row r="47" spans="1:9" ht="52.5" thickBot="1">
      <c r="A47" s="4">
        <v>44</v>
      </c>
      <c r="B47" s="8">
        <v>550</v>
      </c>
      <c r="C47" s="3" t="s">
        <v>9</v>
      </c>
      <c r="D47" s="2" t="s">
        <v>53</v>
      </c>
      <c r="E47" s="13"/>
      <c r="F47" s="13"/>
      <c r="G47" s="13"/>
      <c r="H47" s="13">
        <v>0.6</v>
      </c>
      <c r="I47" s="13"/>
    </row>
    <row r="48" spans="1:9" ht="154.5" thickBot="1">
      <c r="A48" s="4">
        <v>45</v>
      </c>
      <c r="B48" s="8">
        <v>1500</v>
      </c>
      <c r="C48" s="3" t="s">
        <v>9</v>
      </c>
      <c r="D48" s="2" t="s">
        <v>54</v>
      </c>
      <c r="E48" s="13"/>
      <c r="F48" s="13"/>
      <c r="G48" s="13"/>
      <c r="H48" s="13">
        <v>8.5</v>
      </c>
      <c r="I48" s="13"/>
    </row>
    <row r="49" spans="1:9" ht="154.5" thickBot="1">
      <c r="A49" s="4">
        <v>46</v>
      </c>
      <c r="B49" s="8">
        <v>500</v>
      </c>
      <c r="C49" s="3" t="s">
        <v>9</v>
      </c>
      <c r="D49" s="2" t="s">
        <v>55</v>
      </c>
      <c r="E49" s="13">
        <v>4.09</v>
      </c>
      <c r="F49" s="13"/>
      <c r="G49" s="13"/>
      <c r="H49" s="13">
        <v>6.98</v>
      </c>
      <c r="I49" s="13"/>
    </row>
    <row r="50" spans="1:9" ht="52.5" thickBot="1">
      <c r="A50" s="4">
        <v>47</v>
      </c>
      <c r="B50" s="8">
        <v>1000</v>
      </c>
      <c r="C50" s="3" t="s">
        <v>9</v>
      </c>
      <c r="D50" s="2" t="s">
        <v>56</v>
      </c>
      <c r="E50" s="13"/>
      <c r="F50" s="13"/>
      <c r="G50" s="13"/>
      <c r="H50" s="13">
        <v>0.14000000000000001</v>
      </c>
      <c r="I50" s="13"/>
    </row>
    <row r="51" spans="1:9" ht="65.25" thickBot="1">
      <c r="A51" s="4">
        <v>48</v>
      </c>
      <c r="B51" s="8">
        <v>1000</v>
      </c>
      <c r="C51" s="3" t="s">
        <v>9</v>
      </c>
      <c r="D51" s="2" t="s">
        <v>57</v>
      </c>
      <c r="E51" s="13"/>
      <c r="F51" s="13"/>
      <c r="G51" s="13"/>
      <c r="H51" s="13">
        <v>0.56999999999999995</v>
      </c>
      <c r="I51" s="13"/>
    </row>
    <row r="52" spans="1:9" ht="52.5" thickBot="1">
      <c r="A52" s="4">
        <v>49</v>
      </c>
      <c r="B52" s="8">
        <v>15000</v>
      </c>
      <c r="C52" s="3" t="s">
        <v>9</v>
      </c>
      <c r="D52" s="2" t="s">
        <v>58</v>
      </c>
      <c r="E52" s="13"/>
      <c r="F52" s="13"/>
      <c r="G52" s="13"/>
      <c r="H52" s="13">
        <v>0.5</v>
      </c>
      <c r="I52" s="13"/>
    </row>
    <row r="53" spans="1:9" ht="78" thickBot="1">
      <c r="A53" s="4">
        <v>50</v>
      </c>
      <c r="B53" s="8">
        <v>6000</v>
      </c>
      <c r="C53" s="3" t="s">
        <v>9</v>
      </c>
      <c r="D53" s="2" t="s">
        <v>59</v>
      </c>
      <c r="E53" s="13"/>
      <c r="F53" s="13"/>
      <c r="G53" s="13"/>
      <c r="H53" s="13">
        <v>1.49</v>
      </c>
      <c r="I53" s="13"/>
    </row>
    <row r="54" spans="1:9" ht="90.75" thickBot="1">
      <c r="A54" s="4">
        <v>51</v>
      </c>
      <c r="B54" s="8">
        <v>6000</v>
      </c>
      <c r="C54" s="3" t="s">
        <v>9</v>
      </c>
      <c r="D54" s="2" t="s">
        <v>60</v>
      </c>
      <c r="E54" s="13"/>
      <c r="F54" s="13"/>
      <c r="G54" s="13"/>
      <c r="H54" s="13">
        <v>1.49</v>
      </c>
      <c r="I54" s="13"/>
    </row>
    <row r="55" spans="1:9" ht="52.5" thickBot="1">
      <c r="A55" s="4">
        <v>52</v>
      </c>
      <c r="B55" s="8">
        <v>16050</v>
      </c>
      <c r="C55" s="3" t="s">
        <v>9</v>
      </c>
      <c r="D55" s="2" t="s">
        <v>61</v>
      </c>
      <c r="E55" s="13"/>
      <c r="F55" s="13"/>
      <c r="G55" s="13"/>
      <c r="H55" s="13">
        <v>0.25</v>
      </c>
      <c r="I55" s="13"/>
    </row>
    <row r="56" spans="1:9" ht="39.75" thickBot="1">
      <c r="A56" s="4">
        <v>53</v>
      </c>
      <c r="B56" s="8">
        <v>16000</v>
      </c>
      <c r="C56" s="3" t="s">
        <v>9</v>
      </c>
      <c r="D56" s="2" t="s">
        <v>62</v>
      </c>
      <c r="E56" s="13"/>
      <c r="F56" s="13"/>
      <c r="G56" s="13"/>
      <c r="H56" s="13">
        <v>0.25</v>
      </c>
      <c r="I56" s="13"/>
    </row>
    <row r="57" spans="1:9" ht="78" thickBot="1">
      <c r="A57" s="4">
        <v>54</v>
      </c>
      <c r="B57" s="8">
        <v>8200</v>
      </c>
      <c r="C57" s="3" t="s">
        <v>9</v>
      </c>
      <c r="D57" s="2" t="s">
        <v>63</v>
      </c>
      <c r="E57" s="13"/>
      <c r="F57" s="13"/>
      <c r="G57" s="13"/>
      <c r="H57" s="13">
        <v>1.39</v>
      </c>
      <c r="I57" s="13"/>
    </row>
    <row r="58" spans="1:9" ht="15.75" thickBot="1">
      <c r="A58" s="4"/>
      <c r="B58" s="8"/>
      <c r="C58" s="1"/>
      <c r="D58" s="7" t="s">
        <v>244</v>
      </c>
      <c r="E58" s="13"/>
      <c r="F58" s="13"/>
      <c r="G58" s="13"/>
      <c r="H58" s="13"/>
      <c r="I58" s="13"/>
    </row>
    <row r="59" spans="1:9" ht="52.5" thickBot="1">
      <c r="A59" s="4">
        <v>55</v>
      </c>
      <c r="B59" s="8">
        <v>2805</v>
      </c>
      <c r="C59" s="3" t="s">
        <v>9</v>
      </c>
      <c r="D59" s="2" t="s">
        <v>64</v>
      </c>
      <c r="E59" s="13"/>
      <c r="F59" s="13"/>
      <c r="G59" s="13"/>
      <c r="H59" s="13">
        <v>1.78</v>
      </c>
      <c r="I59" s="13"/>
    </row>
    <row r="60" spans="1:9" ht="65.25" thickBot="1">
      <c r="A60" s="4">
        <v>56</v>
      </c>
      <c r="B60" s="8">
        <v>2850</v>
      </c>
      <c r="C60" s="3" t="s">
        <v>9</v>
      </c>
      <c r="D60" s="2" t="s">
        <v>65</v>
      </c>
      <c r="E60" s="13"/>
      <c r="F60" s="13"/>
      <c r="G60" s="13"/>
      <c r="H60" s="13">
        <v>2.78</v>
      </c>
      <c r="I60" s="13"/>
    </row>
    <row r="61" spans="1:9" ht="65.25" thickBot="1">
      <c r="A61" s="4">
        <v>57</v>
      </c>
      <c r="B61" s="8">
        <v>4200</v>
      </c>
      <c r="C61" s="3" t="s">
        <v>9</v>
      </c>
      <c r="D61" s="2" t="s">
        <v>66</v>
      </c>
      <c r="E61" s="13"/>
      <c r="F61" s="13"/>
      <c r="G61" s="13"/>
      <c r="H61" s="13">
        <v>0.99</v>
      </c>
      <c r="I61" s="13"/>
    </row>
    <row r="62" spans="1:9" ht="65.25" thickBot="1">
      <c r="A62" s="4">
        <v>58</v>
      </c>
      <c r="B62" s="8">
        <v>6655</v>
      </c>
      <c r="C62" s="3" t="s">
        <v>9</v>
      </c>
      <c r="D62" s="2" t="s">
        <v>67</v>
      </c>
      <c r="E62" s="13"/>
      <c r="F62" s="13"/>
      <c r="G62" s="13"/>
      <c r="H62" s="13">
        <v>0.99</v>
      </c>
      <c r="I62" s="13"/>
    </row>
    <row r="63" spans="1:9" ht="52.5" thickBot="1">
      <c r="A63" s="4">
        <v>59</v>
      </c>
      <c r="B63" s="8">
        <v>5500</v>
      </c>
      <c r="C63" s="3" t="s">
        <v>9</v>
      </c>
      <c r="D63" s="2" t="s">
        <v>68</v>
      </c>
      <c r="E63" s="13"/>
      <c r="F63" s="13"/>
      <c r="G63" s="13"/>
      <c r="H63" s="13">
        <v>0.99</v>
      </c>
      <c r="I63" s="13"/>
    </row>
    <row r="64" spans="1:9" ht="52.5" thickBot="1">
      <c r="A64" s="4">
        <v>60</v>
      </c>
      <c r="B64" s="8">
        <v>3500</v>
      </c>
      <c r="C64" s="3" t="s">
        <v>9</v>
      </c>
      <c r="D64" s="2" t="s">
        <v>69</v>
      </c>
      <c r="E64" s="13"/>
      <c r="F64" s="13"/>
      <c r="G64" s="13"/>
      <c r="H64" s="13">
        <v>1.08</v>
      </c>
      <c r="I64" s="13"/>
    </row>
    <row r="65" spans="1:9" ht="27" thickBot="1">
      <c r="A65" s="4">
        <v>61</v>
      </c>
      <c r="B65" s="8">
        <v>1300</v>
      </c>
      <c r="C65" s="3" t="s">
        <v>9</v>
      </c>
      <c r="D65" s="2" t="s">
        <v>70</v>
      </c>
      <c r="E65" s="13"/>
      <c r="F65" s="13"/>
      <c r="G65" s="13"/>
      <c r="H65" s="13">
        <v>7.87</v>
      </c>
      <c r="I65" s="13"/>
    </row>
    <row r="66" spans="1:9" ht="15.75" thickBot="1">
      <c r="A66" s="4">
        <v>62</v>
      </c>
      <c r="B66" s="8">
        <v>1020</v>
      </c>
      <c r="C66" s="3" t="s">
        <v>71</v>
      </c>
      <c r="D66" s="2" t="s">
        <v>72</v>
      </c>
      <c r="E66" s="13"/>
      <c r="F66" s="13"/>
      <c r="G66" s="13"/>
      <c r="H66" s="13">
        <v>102.5</v>
      </c>
      <c r="I66" s="13"/>
    </row>
    <row r="67" spans="1:9" ht="15.75" thickBot="1">
      <c r="A67" s="4">
        <v>63</v>
      </c>
      <c r="B67" s="8">
        <v>373</v>
      </c>
      <c r="C67" s="3" t="s">
        <v>71</v>
      </c>
      <c r="D67" s="2" t="s">
        <v>73</v>
      </c>
      <c r="E67" s="13"/>
      <c r="F67" s="13"/>
      <c r="G67" s="13"/>
      <c r="H67" s="13">
        <v>100</v>
      </c>
      <c r="I67" s="13"/>
    </row>
    <row r="68" spans="1:9" ht="27" thickBot="1">
      <c r="A68" s="4">
        <v>64</v>
      </c>
      <c r="B68" s="8">
        <v>240</v>
      </c>
      <c r="C68" s="3" t="s">
        <v>71</v>
      </c>
      <c r="D68" s="2" t="s">
        <v>74</v>
      </c>
      <c r="E68" s="13"/>
      <c r="F68" s="13"/>
      <c r="G68" s="13"/>
      <c r="H68" s="13">
        <v>5.63</v>
      </c>
      <c r="I68" s="13"/>
    </row>
    <row r="69" spans="1:9" ht="15.75" thickBot="1">
      <c r="A69" s="4">
        <v>65</v>
      </c>
      <c r="B69" s="8">
        <v>5390</v>
      </c>
      <c r="C69" s="3" t="s">
        <v>71</v>
      </c>
      <c r="D69" s="2" t="s">
        <v>75</v>
      </c>
      <c r="E69" s="13"/>
      <c r="F69" s="13"/>
      <c r="G69" s="13"/>
      <c r="H69" s="13">
        <v>7.99</v>
      </c>
      <c r="I69" s="13"/>
    </row>
    <row r="70" spans="1:9" ht="15.75" thickBot="1">
      <c r="A70" s="4">
        <v>66</v>
      </c>
      <c r="B70" s="8">
        <v>503</v>
      </c>
      <c r="C70" s="3" t="s">
        <v>71</v>
      </c>
      <c r="D70" s="2" t="s">
        <v>76</v>
      </c>
      <c r="E70" s="13"/>
      <c r="F70" s="13"/>
      <c r="G70" s="13"/>
      <c r="H70" s="13">
        <v>4.43</v>
      </c>
      <c r="I70" s="13"/>
    </row>
    <row r="71" spans="1:9" ht="15.75" thickBot="1">
      <c r="A71" s="4">
        <v>67</v>
      </c>
      <c r="B71" s="8">
        <v>294</v>
      </c>
      <c r="C71" s="3" t="s">
        <v>71</v>
      </c>
      <c r="D71" s="2" t="s">
        <v>77</v>
      </c>
      <c r="E71" s="13"/>
      <c r="F71" s="13"/>
      <c r="G71" s="13"/>
      <c r="H71" s="13">
        <v>6.5</v>
      </c>
      <c r="I71" s="13"/>
    </row>
    <row r="72" spans="1:9" ht="15.75" thickBot="1">
      <c r="A72" s="4">
        <v>68</v>
      </c>
      <c r="B72" s="8">
        <v>324</v>
      </c>
      <c r="C72" s="3" t="s">
        <v>71</v>
      </c>
      <c r="D72" s="2" t="s">
        <v>78</v>
      </c>
      <c r="E72" s="13"/>
      <c r="F72" s="13"/>
      <c r="G72" s="13"/>
      <c r="H72" s="13">
        <v>5.25</v>
      </c>
      <c r="I72" s="13"/>
    </row>
    <row r="73" spans="1:9" ht="15.75" thickBot="1">
      <c r="A73" s="4">
        <v>69</v>
      </c>
      <c r="B73" s="8">
        <v>153</v>
      </c>
      <c r="C73" s="3" t="s">
        <v>71</v>
      </c>
      <c r="D73" s="2" t="s">
        <v>79</v>
      </c>
      <c r="E73" s="13"/>
      <c r="F73" s="13"/>
      <c r="G73" s="13"/>
      <c r="H73" s="13">
        <v>7.43</v>
      </c>
      <c r="I73" s="13"/>
    </row>
    <row r="74" spans="1:9" ht="39.75" thickBot="1">
      <c r="A74" s="4">
        <v>70</v>
      </c>
      <c r="B74" s="8">
        <v>920</v>
      </c>
      <c r="C74" s="3" t="s">
        <v>80</v>
      </c>
      <c r="D74" s="2" t="s">
        <v>81</v>
      </c>
      <c r="E74" s="13"/>
      <c r="F74" s="13"/>
      <c r="G74" s="13"/>
      <c r="H74" s="13">
        <v>119</v>
      </c>
      <c r="I74" s="13"/>
    </row>
    <row r="75" spans="1:9" ht="52.5" thickBot="1">
      <c r="A75" s="4">
        <v>71</v>
      </c>
      <c r="B75" s="8">
        <v>470</v>
      </c>
      <c r="C75" s="3" t="s">
        <v>80</v>
      </c>
      <c r="D75" s="2" t="s">
        <v>82</v>
      </c>
      <c r="E75" s="13"/>
      <c r="F75" s="13"/>
      <c r="G75" s="13"/>
      <c r="H75" s="13">
        <v>130</v>
      </c>
      <c r="I75" s="13"/>
    </row>
    <row r="76" spans="1:9" ht="39.75" thickBot="1">
      <c r="A76" s="4">
        <v>72</v>
      </c>
      <c r="B76" s="8">
        <v>2500</v>
      </c>
      <c r="C76" s="3" t="s">
        <v>9</v>
      </c>
      <c r="D76" s="2" t="s">
        <v>83</v>
      </c>
      <c r="E76" s="13"/>
      <c r="F76" s="13"/>
      <c r="G76" s="13"/>
      <c r="H76" s="13">
        <v>12.34</v>
      </c>
      <c r="I76" s="13"/>
    </row>
    <row r="77" spans="1:9" ht="15.75" thickBot="1">
      <c r="A77" s="4">
        <v>73</v>
      </c>
      <c r="B77" s="8">
        <v>3300</v>
      </c>
      <c r="C77" s="3" t="s">
        <v>71</v>
      </c>
      <c r="D77" s="2" t="s">
        <v>84</v>
      </c>
      <c r="E77" s="13"/>
      <c r="F77" s="13"/>
      <c r="G77" s="13"/>
      <c r="H77" s="13">
        <v>2.93</v>
      </c>
      <c r="I77" s="13"/>
    </row>
    <row r="78" spans="1:9" ht="15.75" thickBot="1">
      <c r="A78" s="4"/>
      <c r="B78" s="8"/>
      <c r="C78" s="1"/>
      <c r="D78" s="7" t="s">
        <v>245</v>
      </c>
      <c r="E78" s="13"/>
      <c r="F78" s="13"/>
      <c r="G78" s="13"/>
      <c r="H78" s="13"/>
      <c r="I78" s="13"/>
    </row>
    <row r="79" spans="1:9" ht="39.75" thickBot="1">
      <c r="A79" s="4">
        <v>74</v>
      </c>
      <c r="B79" s="8">
        <v>149</v>
      </c>
      <c r="C79" s="3" t="s">
        <v>9</v>
      </c>
      <c r="D79" s="2" t="s">
        <v>85</v>
      </c>
      <c r="E79" s="13">
        <v>95.6</v>
      </c>
      <c r="F79" s="13"/>
      <c r="G79" s="13"/>
      <c r="H79" s="13">
        <v>33.93</v>
      </c>
      <c r="I79" s="13"/>
    </row>
    <row r="80" spans="1:9" ht="39.75" thickBot="1">
      <c r="A80" s="4">
        <v>75</v>
      </c>
      <c r="B80" s="8">
        <v>156</v>
      </c>
      <c r="C80" s="3" t="s">
        <v>9</v>
      </c>
      <c r="D80" s="2" t="s">
        <v>86</v>
      </c>
      <c r="E80" s="13"/>
      <c r="F80" s="13"/>
      <c r="G80" s="13"/>
      <c r="H80" s="13">
        <v>63.03</v>
      </c>
      <c r="I80" s="13"/>
    </row>
    <row r="81" spans="1:9" ht="39.75" thickBot="1">
      <c r="A81" s="4">
        <v>76</v>
      </c>
      <c r="B81" s="8">
        <v>136</v>
      </c>
      <c r="C81" s="3" t="s">
        <v>9</v>
      </c>
      <c r="D81" s="2" t="s">
        <v>87</v>
      </c>
      <c r="E81" s="13"/>
      <c r="F81" s="13"/>
      <c r="G81" s="13"/>
      <c r="H81" s="13">
        <v>115</v>
      </c>
      <c r="I81" s="13"/>
    </row>
    <row r="82" spans="1:9" ht="39.75" thickBot="1">
      <c r="A82" s="4">
        <v>77</v>
      </c>
      <c r="B82" s="8">
        <v>135</v>
      </c>
      <c r="C82" s="3" t="s">
        <v>9</v>
      </c>
      <c r="D82" s="2" t="s">
        <v>88</v>
      </c>
      <c r="E82" s="13"/>
      <c r="F82" s="13"/>
      <c r="G82" s="13"/>
      <c r="H82" s="13">
        <v>384.99</v>
      </c>
      <c r="I82" s="13"/>
    </row>
    <row r="83" spans="1:9" ht="39.75" thickBot="1">
      <c r="A83" s="4">
        <v>78</v>
      </c>
      <c r="B83" s="8">
        <v>108</v>
      </c>
      <c r="C83" s="3" t="s">
        <v>9</v>
      </c>
      <c r="D83" s="2" t="s">
        <v>89</v>
      </c>
      <c r="E83" s="13"/>
      <c r="F83" s="13"/>
      <c r="G83" s="13"/>
      <c r="H83" s="13">
        <v>77.150000000000006</v>
      </c>
      <c r="I83" s="13"/>
    </row>
    <row r="84" spans="1:9" ht="39.75" thickBot="1">
      <c r="A84" s="4">
        <v>79</v>
      </c>
      <c r="B84" s="8">
        <v>103</v>
      </c>
      <c r="C84" s="3" t="s">
        <v>9</v>
      </c>
      <c r="D84" s="2" t="s">
        <v>90</v>
      </c>
      <c r="E84" s="13"/>
      <c r="F84" s="13"/>
      <c r="G84" s="13"/>
      <c r="H84" s="13">
        <v>108.03</v>
      </c>
      <c r="I84" s="13"/>
    </row>
    <row r="85" spans="1:9" ht="39.75" thickBot="1">
      <c r="A85" s="4">
        <v>80</v>
      </c>
      <c r="B85" s="8">
        <v>101</v>
      </c>
      <c r="C85" s="3" t="s">
        <v>9</v>
      </c>
      <c r="D85" s="2" t="s">
        <v>91</v>
      </c>
      <c r="E85" s="13"/>
      <c r="F85" s="13"/>
      <c r="G85" s="13"/>
      <c r="H85" s="13">
        <v>87.15</v>
      </c>
      <c r="I85" s="13"/>
    </row>
    <row r="86" spans="1:9" ht="39.75" thickBot="1">
      <c r="A86" s="4">
        <v>81</v>
      </c>
      <c r="B86" s="8">
        <v>108</v>
      </c>
      <c r="C86" s="3" t="s">
        <v>9</v>
      </c>
      <c r="D86" s="2" t="s">
        <v>92</v>
      </c>
      <c r="E86" s="13"/>
      <c r="F86" s="13"/>
      <c r="G86" s="13"/>
      <c r="H86" s="13">
        <v>109.14</v>
      </c>
      <c r="I86" s="13"/>
    </row>
    <row r="87" spans="1:9" ht="52.5" thickBot="1">
      <c r="A87" s="4">
        <v>82</v>
      </c>
      <c r="B87" s="8">
        <v>267</v>
      </c>
      <c r="C87" s="3" t="s">
        <v>93</v>
      </c>
      <c r="D87" s="2" t="s">
        <v>94</v>
      </c>
      <c r="E87" s="13"/>
      <c r="F87" s="13"/>
      <c r="G87" s="13"/>
      <c r="H87" s="13">
        <v>100</v>
      </c>
      <c r="I87" s="13">
        <v>72</v>
      </c>
    </row>
    <row r="88" spans="1:9" ht="15.75" thickBot="1">
      <c r="A88" s="4">
        <v>83</v>
      </c>
      <c r="B88" s="8">
        <v>185</v>
      </c>
      <c r="C88" s="3" t="s">
        <v>93</v>
      </c>
      <c r="D88" s="2" t="s">
        <v>95</v>
      </c>
      <c r="E88" s="13"/>
      <c r="F88" s="13"/>
      <c r="G88" s="13"/>
      <c r="H88" s="13">
        <v>180</v>
      </c>
      <c r="I88" s="13"/>
    </row>
    <row r="89" spans="1:9" ht="39.75" thickBot="1">
      <c r="A89" s="4">
        <v>84</v>
      </c>
      <c r="B89" s="8">
        <v>1020</v>
      </c>
      <c r="C89" s="3" t="s">
        <v>9</v>
      </c>
      <c r="D89" s="2" t="s">
        <v>96</v>
      </c>
      <c r="E89" s="13"/>
      <c r="F89" s="13"/>
      <c r="G89" s="13"/>
      <c r="H89" s="13">
        <v>99.4</v>
      </c>
      <c r="I89" s="13"/>
    </row>
    <row r="90" spans="1:9" ht="39.75" thickBot="1">
      <c r="A90" s="4">
        <v>85</v>
      </c>
      <c r="B90" s="8">
        <v>795</v>
      </c>
      <c r="C90" s="3" t="s">
        <v>9</v>
      </c>
      <c r="D90" s="2" t="s">
        <v>97</v>
      </c>
      <c r="E90" s="13"/>
      <c r="F90" s="13"/>
      <c r="G90" s="13"/>
      <c r="H90" s="13">
        <v>54</v>
      </c>
      <c r="I90" s="13"/>
    </row>
    <row r="91" spans="1:9" ht="39.75" thickBot="1">
      <c r="A91" s="4">
        <v>86</v>
      </c>
      <c r="B91" s="8">
        <v>635</v>
      </c>
      <c r="C91" s="3" t="s">
        <v>9</v>
      </c>
      <c r="D91" s="2" t="s">
        <v>98</v>
      </c>
      <c r="E91" s="13"/>
      <c r="F91" s="13"/>
      <c r="G91" s="13"/>
      <c r="H91" s="13">
        <v>24</v>
      </c>
      <c r="I91" s="13"/>
    </row>
    <row r="92" spans="1:9" ht="39.75" thickBot="1">
      <c r="A92" s="4">
        <v>87</v>
      </c>
      <c r="B92" s="8">
        <v>635</v>
      </c>
      <c r="C92" s="3" t="s">
        <v>9</v>
      </c>
      <c r="D92" s="2" t="s">
        <v>99</v>
      </c>
      <c r="E92" s="13"/>
      <c r="F92" s="13"/>
      <c r="G92" s="13"/>
      <c r="H92" s="13">
        <v>13.5</v>
      </c>
      <c r="I92" s="13"/>
    </row>
    <row r="93" spans="1:9" ht="27" thickBot="1">
      <c r="A93" s="4">
        <v>88</v>
      </c>
      <c r="B93" s="8">
        <v>635</v>
      </c>
      <c r="C93" s="3" t="s">
        <v>9</v>
      </c>
      <c r="D93" s="2" t="s">
        <v>100</v>
      </c>
      <c r="E93" s="13"/>
      <c r="F93" s="13"/>
      <c r="G93" s="13"/>
      <c r="H93" s="13">
        <v>6.88</v>
      </c>
      <c r="I93" s="13"/>
    </row>
    <row r="94" spans="1:9" ht="27" thickBot="1">
      <c r="A94" s="4">
        <v>89</v>
      </c>
      <c r="B94" s="8">
        <v>305</v>
      </c>
      <c r="C94" s="3" t="s">
        <v>9</v>
      </c>
      <c r="D94" s="2" t="s">
        <v>101</v>
      </c>
      <c r="E94" s="13"/>
      <c r="F94" s="13">
        <v>34</v>
      </c>
      <c r="G94" s="13"/>
      <c r="H94" s="13">
        <v>6.68</v>
      </c>
      <c r="I94" s="13"/>
    </row>
    <row r="95" spans="1:9" ht="39.75" thickBot="1">
      <c r="A95" s="4">
        <v>90</v>
      </c>
      <c r="B95" s="8">
        <v>29</v>
      </c>
      <c r="C95" s="3" t="s">
        <v>9</v>
      </c>
      <c r="D95" s="2" t="s">
        <v>102</v>
      </c>
      <c r="E95" s="13"/>
      <c r="F95" s="13">
        <v>69</v>
      </c>
      <c r="G95" s="13"/>
      <c r="H95" s="13">
        <v>39.99</v>
      </c>
      <c r="I95" s="13"/>
    </row>
    <row r="96" spans="1:9" ht="52.5" thickBot="1">
      <c r="A96" s="4">
        <v>91</v>
      </c>
      <c r="B96" s="8">
        <v>160</v>
      </c>
      <c r="C96" s="3" t="s">
        <v>9</v>
      </c>
      <c r="D96" s="2" t="s">
        <v>103</v>
      </c>
      <c r="E96" s="13"/>
      <c r="F96" s="13">
        <v>59.95</v>
      </c>
      <c r="G96" s="13"/>
      <c r="H96" s="13">
        <v>49</v>
      </c>
      <c r="I96" s="13"/>
    </row>
    <row r="97" spans="1:9" ht="27" thickBot="1">
      <c r="A97" s="4">
        <v>92</v>
      </c>
      <c r="B97" s="8">
        <v>247</v>
      </c>
      <c r="C97" s="3" t="s">
        <v>9</v>
      </c>
      <c r="D97" s="2" t="s">
        <v>104</v>
      </c>
      <c r="E97" s="13"/>
      <c r="F97" s="13"/>
      <c r="G97" s="13"/>
      <c r="H97" s="13">
        <v>2.99</v>
      </c>
      <c r="I97" s="13"/>
    </row>
    <row r="98" spans="1:9" ht="27" thickBot="1">
      <c r="A98" s="4">
        <v>93</v>
      </c>
      <c r="B98" s="8">
        <v>290</v>
      </c>
      <c r="C98" s="3" t="s">
        <v>9</v>
      </c>
      <c r="D98" s="2" t="s">
        <v>105</v>
      </c>
      <c r="E98" s="13"/>
      <c r="F98" s="13"/>
      <c r="G98" s="13"/>
      <c r="H98" s="13">
        <v>7</v>
      </c>
      <c r="I98" s="13"/>
    </row>
    <row r="99" spans="1:9" ht="27" thickBot="1">
      <c r="A99" s="4">
        <v>94</v>
      </c>
      <c r="B99" s="8">
        <v>225</v>
      </c>
      <c r="C99" s="3" t="s">
        <v>9</v>
      </c>
      <c r="D99" s="2" t="s">
        <v>106</v>
      </c>
      <c r="E99" s="13"/>
      <c r="F99" s="13"/>
      <c r="G99" s="13"/>
      <c r="H99" s="13">
        <v>15</v>
      </c>
      <c r="I99" s="13"/>
    </row>
    <row r="100" spans="1:9" ht="27" thickBot="1">
      <c r="A100" s="4">
        <v>95</v>
      </c>
      <c r="B100" s="8">
        <v>142</v>
      </c>
      <c r="C100" s="3" t="s">
        <v>9</v>
      </c>
      <c r="D100" s="2" t="s">
        <v>107</v>
      </c>
      <c r="E100" s="13"/>
      <c r="F100" s="13"/>
      <c r="G100" s="13"/>
      <c r="H100" s="13">
        <v>25</v>
      </c>
      <c r="I100" s="13"/>
    </row>
    <row r="101" spans="1:9" ht="90.75" thickBot="1">
      <c r="A101" s="4">
        <v>96</v>
      </c>
      <c r="B101" s="8">
        <v>59</v>
      </c>
      <c r="C101" s="3" t="s">
        <v>9</v>
      </c>
      <c r="D101" s="2" t="s">
        <v>108</v>
      </c>
      <c r="E101" s="13"/>
      <c r="F101" s="13"/>
      <c r="G101" s="13"/>
      <c r="H101" s="13">
        <v>111.97</v>
      </c>
      <c r="I101" s="13"/>
    </row>
    <row r="102" spans="1:9" ht="52.5" thickBot="1">
      <c r="A102" s="4">
        <v>97</v>
      </c>
      <c r="B102" s="8">
        <v>4650</v>
      </c>
      <c r="C102" s="3" t="s">
        <v>9</v>
      </c>
      <c r="D102" s="2" t="s">
        <v>109</v>
      </c>
      <c r="E102" s="13"/>
      <c r="F102" s="13"/>
      <c r="G102" s="13"/>
      <c r="H102" s="13">
        <v>1.45</v>
      </c>
      <c r="I102" s="13"/>
    </row>
    <row r="103" spans="1:9" ht="52.5" thickBot="1">
      <c r="A103" s="4">
        <v>98</v>
      </c>
      <c r="B103" s="8">
        <v>600</v>
      </c>
      <c r="C103" s="3" t="s">
        <v>9</v>
      </c>
      <c r="D103" s="2" t="s">
        <v>110</v>
      </c>
      <c r="E103" s="13">
        <v>0.2</v>
      </c>
      <c r="F103" s="13"/>
      <c r="G103" s="13"/>
      <c r="H103" s="13">
        <v>0.4</v>
      </c>
      <c r="I103" s="13"/>
    </row>
    <row r="104" spans="1:9" ht="39.75" thickBot="1">
      <c r="A104" s="4">
        <v>99</v>
      </c>
      <c r="B104" s="8">
        <v>578</v>
      </c>
      <c r="C104" s="3" t="s">
        <v>9</v>
      </c>
      <c r="D104" s="2" t="s">
        <v>111</v>
      </c>
      <c r="E104" s="13"/>
      <c r="F104" s="13"/>
      <c r="G104" s="13"/>
      <c r="H104" s="13">
        <v>13.97</v>
      </c>
      <c r="I104" s="13"/>
    </row>
    <row r="105" spans="1:9" ht="15.75" thickBot="1">
      <c r="A105" s="4">
        <v>100</v>
      </c>
      <c r="B105" s="8">
        <v>217</v>
      </c>
      <c r="C105" s="3" t="s">
        <v>9</v>
      </c>
      <c r="D105" s="2" t="s">
        <v>112</v>
      </c>
      <c r="E105" s="13"/>
      <c r="F105" s="13"/>
      <c r="G105" s="13"/>
      <c r="H105" s="13">
        <v>40</v>
      </c>
      <c r="I105" s="13"/>
    </row>
    <row r="106" spans="1:9" ht="15.75" thickBot="1">
      <c r="A106" s="4">
        <v>101</v>
      </c>
      <c r="B106" s="8">
        <v>217</v>
      </c>
      <c r="C106" s="3" t="s">
        <v>9</v>
      </c>
      <c r="D106" s="2" t="s">
        <v>113</v>
      </c>
      <c r="E106" s="13"/>
      <c r="F106" s="13"/>
      <c r="G106" s="13"/>
      <c r="H106" s="13">
        <v>79</v>
      </c>
      <c r="I106" s="13"/>
    </row>
    <row r="107" spans="1:9" ht="15.75" thickBot="1">
      <c r="A107" s="4">
        <v>102</v>
      </c>
      <c r="B107" s="8">
        <v>215</v>
      </c>
      <c r="C107" s="3" t="s">
        <v>9</v>
      </c>
      <c r="D107" s="2" t="s">
        <v>114</v>
      </c>
      <c r="E107" s="13"/>
      <c r="F107" s="13"/>
      <c r="G107" s="13"/>
      <c r="H107" s="13">
        <v>165</v>
      </c>
      <c r="I107" s="13"/>
    </row>
    <row r="108" spans="1:9" ht="15.75" thickBot="1">
      <c r="A108" s="4">
        <v>103</v>
      </c>
      <c r="B108" s="8">
        <v>77</v>
      </c>
      <c r="C108" s="3" t="s">
        <v>9</v>
      </c>
      <c r="D108" s="2" t="s">
        <v>115</v>
      </c>
      <c r="E108" s="13"/>
      <c r="F108" s="13"/>
      <c r="G108" s="13"/>
      <c r="H108" s="13">
        <v>350</v>
      </c>
      <c r="I108" s="13"/>
    </row>
    <row r="109" spans="1:9" ht="15.75" thickBot="1">
      <c r="A109" s="4">
        <v>104</v>
      </c>
      <c r="B109" s="8">
        <v>85</v>
      </c>
      <c r="C109" s="3" t="s">
        <v>9</v>
      </c>
      <c r="D109" s="2" t="s">
        <v>116</v>
      </c>
      <c r="E109" s="13"/>
      <c r="F109" s="13"/>
      <c r="G109" s="13"/>
      <c r="H109" s="13">
        <v>365</v>
      </c>
      <c r="I109" s="13"/>
    </row>
    <row r="110" spans="1:9" ht="15.75" thickBot="1">
      <c r="A110" s="4">
        <v>105</v>
      </c>
      <c r="B110" s="8">
        <v>85</v>
      </c>
      <c r="C110" s="3" t="s">
        <v>9</v>
      </c>
      <c r="D110" s="2" t="s">
        <v>117</v>
      </c>
      <c r="E110" s="13"/>
      <c r="F110" s="13"/>
      <c r="G110" s="13"/>
      <c r="H110" s="13">
        <v>5.9</v>
      </c>
      <c r="I110" s="13"/>
    </row>
    <row r="111" spans="1:9" ht="15.75" thickBot="1">
      <c r="A111" s="4">
        <v>106</v>
      </c>
      <c r="B111" s="8">
        <v>85</v>
      </c>
      <c r="C111" s="3" t="s">
        <v>9</v>
      </c>
      <c r="D111" s="2" t="s">
        <v>118</v>
      </c>
      <c r="E111" s="13"/>
      <c r="F111" s="13"/>
      <c r="G111" s="13"/>
      <c r="H111" s="13">
        <v>49.5</v>
      </c>
      <c r="I111" s="13"/>
    </row>
    <row r="112" spans="1:9" ht="15.75" thickBot="1">
      <c r="A112" s="4">
        <v>107</v>
      </c>
      <c r="B112" s="8">
        <v>85</v>
      </c>
      <c r="C112" s="3" t="s">
        <v>9</v>
      </c>
      <c r="D112" s="2" t="s">
        <v>119</v>
      </c>
      <c r="E112" s="13"/>
      <c r="F112" s="13"/>
      <c r="G112" s="13"/>
      <c r="H112" s="13">
        <v>35</v>
      </c>
      <c r="I112" s="13"/>
    </row>
    <row r="113" spans="1:9" ht="15.75" thickBot="1">
      <c r="A113" s="4">
        <v>108</v>
      </c>
      <c r="B113" s="8">
        <v>85</v>
      </c>
      <c r="C113" s="3" t="s">
        <v>9</v>
      </c>
      <c r="D113" s="2" t="s">
        <v>120</v>
      </c>
      <c r="E113" s="13"/>
      <c r="F113" s="13"/>
      <c r="G113" s="13"/>
      <c r="H113" s="13">
        <v>25</v>
      </c>
      <c r="I113" s="13"/>
    </row>
    <row r="114" spans="1:9" ht="39.75" thickBot="1">
      <c r="A114" s="4">
        <v>109</v>
      </c>
      <c r="B114" s="8">
        <v>41</v>
      </c>
      <c r="C114" s="3" t="s">
        <v>9</v>
      </c>
      <c r="D114" s="2" t="s">
        <v>121</v>
      </c>
      <c r="E114" s="13"/>
      <c r="F114" s="13"/>
      <c r="G114" s="13"/>
      <c r="H114" s="13">
        <v>174.85</v>
      </c>
      <c r="I114" s="13"/>
    </row>
    <row r="115" spans="1:9" ht="27" thickBot="1">
      <c r="A115" s="4">
        <v>110</v>
      </c>
      <c r="B115" s="8">
        <v>245</v>
      </c>
      <c r="C115" s="3" t="s">
        <v>9</v>
      </c>
      <c r="D115" s="2" t="s">
        <v>122</v>
      </c>
      <c r="E115" s="13"/>
      <c r="F115" s="13"/>
      <c r="G115" s="13"/>
      <c r="H115" s="13">
        <v>4</v>
      </c>
      <c r="I115" s="13"/>
    </row>
    <row r="116" spans="1:9" ht="39.75" thickBot="1">
      <c r="A116" s="4">
        <v>111</v>
      </c>
      <c r="B116" s="8">
        <v>48</v>
      </c>
      <c r="C116" s="3" t="s">
        <v>9</v>
      </c>
      <c r="D116" s="2" t="s">
        <v>123</v>
      </c>
      <c r="E116" s="13"/>
      <c r="F116" s="13"/>
      <c r="G116" s="13"/>
      <c r="H116" s="13">
        <v>899.9</v>
      </c>
      <c r="I116" s="13"/>
    </row>
    <row r="117" spans="1:9" ht="27" thickBot="1">
      <c r="A117" s="4">
        <v>112</v>
      </c>
      <c r="B117" s="8">
        <v>62</v>
      </c>
      <c r="C117" s="3" t="s">
        <v>9</v>
      </c>
      <c r="D117" s="2" t="s">
        <v>249</v>
      </c>
      <c r="E117" s="13"/>
      <c r="F117" s="13"/>
      <c r="G117" s="13"/>
      <c r="H117" s="13"/>
      <c r="I117" s="13"/>
    </row>
    <row r="118" spans="1:9" ht="27" thickBot="1">
      <c r="A118" s="4">
        <v>113</v>
      </c>
      <c r="B118" s="8">
        <v>60</v>
      </c>
      <c r="C118" s="3" t="s">
        <v>9</v>
      </c>
      <c r="D118" s="2" t="s">
        <v>124</v>
      </c>
      <c r="E118" s="13"/>
      <c r="F118" s="13"/>
      <c r="G118" s="13"/>
      <c r="H118" s="13">
        <v>681.25</v>
      </c>
      <c r="I118" s="13"/>
    </row>
    <row r="119" spans="1:9" ht="39.75" thickBot="1">
      <c r="A119" s="4">
        <v>114</v>
      </c>
      <c r="B119" s="8">
        <v>79</v>
      </c>
      <c r="C119" s="3" t="s">
        <v>9</v>
      </c>
      <c r="D119" s="2" t="s">
        <v>125</v>
      </c>
      <c r="E119" s="13"/>
      <c r="F119" s="13"/>
      <c r="G119" s="13"/>
      <c r="H119" s="13">
        <v>559.97</v>
      </c>
      <c r="I119" s="13"/>
    </row>
    <row r="120" spans="1:9" ht="39.75" thickBot="1">
      <c r="A120" s="4">
        <v>115</v>
      </c>
      <c r="B120" s="8">
        <v>75</v>
      </c>
      <c r="C120" s="3" t="s">
        <v>126</v>
      </c>
      <c r="D120" s="2" t="s">
        <v>127</v>
      </c>
      <c r="E120" s="13"/>
      <c r="F120" s="13"/>
      <c r="G120" s="13"/>
      <c r="H120" s="13">
        <v>1800</v>
      </c>
      <c r="I120" s="13"/>
    </row>
    <row r="121" spans="1:9" ht="39.75" thickBot="1">
      <c r="A121" s="4">
        <v>116</v>
      </c>
      <c r="B121" s="8">
        <v>75</v>
      </c>
      <c r="C121" s="3" t="s">
        <v>126</v>
      </c>
      <c r="D121" s="2" t="s">
        <v>128</v>
      </c>
      <c r="E121" s="13"/>
      <c r="F121" s="13"/>
      <c r="G121" s="13"/>
      <c r="H121" s="13">
        <v>2800</v>
      </c>
      <c r="I121" s="13"/>
    </row>
    <row r="122" spans="1:9" ht="39.75" thickBot="1">
      <c r="A122" s="4">
        <v>117</v>
      </c>
      <c r="B122" s="8">
        <v>75</v>
      </c>
      <c r="C122" s="3" t="s">
        <v>126</v>
      </c>
      <c r="D122" s="2" t="s">
        <v>250</v>
      </c>
      <c r="E122" s="13"/>
      <c r="F122" s="13"/>
      <c r="G122" s="13"/>
      <c r="H122" s="13">
        <v>225</v>
      </c>
      <c r="I122" s="13"/>
    </row>
    <row r="123" spans="1:9" ht="27" thickBot="1">
      <c r="A123" s="4">
        <v>118</v>
      </c>
      <c r="B123" s="8">
        <v>135</v>
      </c>
      <c r="C123" s="3" t="s">
        <v>80</v>
      </c>
      <c r="D123" s="2" t="s">
        <v>129</v>
      </c>
      <c r="E123" s="13"/>
      <c r="F123" s="13"/>
      <c r="G123" s="13"/>
      <c r="H123" s="13">
        <v>225</v>
      </c>
      <c r="I123" s="13"/>
    </row>
    <row r="124" spans="1:9" ht="15.75" thickBot="1">
      <c r="A124" s="4">
        <v>119</v>
      </c>
      <c r="B124" s="8">
        <v>105</v>
      </c>
      <c r="C124" s="3" t="s">
        <v>9</v>
      </c>
      <c r="D124" s="2" t="s">
        <v>130</v>
      </c>
      <c r="E124" s="13"/>
      <c r="F124" s="13"/>
      <c r="G124" s="13"/>
      <c r="H124" s="13">
        <v>342</v>
      </c>
      <c r="I124" s="13"/>
    </row>
    <row r="125" spans="1:9" ht="15.75" thickBot="1">
      <c r="A125" s="4">
        <v>120</v>
      </c>
      <c r="B125" s="8">
        <v>85</v>
      </c>
      <c r="C125" s="3" t="s">
        <v>9</v>
      </c>
      <c r="D125" s="2" t="s">
        <v>131</v>
      </c>
      <c r="E125" s="13"/>
      <c r="F125" s="13"/>
      <c r="G125" s="13"/>
      <c r="H125" s="13">
        <v>300</v>
      </c>
      <c r="I125" s="13"/>
    </row>
    <row r="126" spans="1:9" ht="78" thickBot="1">
      <c r="A126" s="4">
        <v>121</v>
      </c>
      <c r="B126" s="8">
        <v>1</v>
      </c>
      <c r="C126" s="3" t="s">
        <v>9</v>
      </c>
      <c r="D126" s="2" t="s">
        <v>132</v>
      </c>
      <c r="E126" s="13"/>
      <c r="F126" s="13"/>
      <c r="G126" s="13"/>
      <c r="H126" s="13">
        <v>2.2000000000000002</v>
      </c>
      <c r="I126" s="13"/>
    </row>
    <row r="127" spans="1:9" ht="27" thickBot="1">
      <c r="A127" s="4">
        <v>122</v>
      </c>
      <c r="B127" s="8">
        <v>5500</v>
      </c>
      <c r="C127" s="3" t="s">
        <v>9</v>
      </c>
      <c r="D127" s="2" t="s">
        <v>133</v>
      </c>
      <c r="E127" s="13"/>
      <c r="F127" s="13"/>
      <c r="G127" s="13"/>
      <c r="H127" s="13">
        <v>2.2000000000000002</v>
      </c>
      <c r="I127" s="13"/>
    </row>
    <row r="128" spans="1:9" ht="78" thickBot="1">
      <c r="A128" s="4">
        <v>123</v>
      </c>
      <c r="B128" s="8">
        <v>57</v>
      </c>
      <c r="C128" s="3" t="s">
        <v>9</v>
      </c>
      <c r="D128" s="2" t="s">
        <v>134</v>
      </c>
      <c r="E128" s="13"/>
      <c r="F128" s="13"/>
      <c r="G128" s="13"/>
      <c r="H128" s="13">
        <v>3469.9</v>
      </c>
      <c r="I128" s="13"/>
    </row>
    <row r="129" spans="1:9" ht="78" thickBot="1">
      <c r="A129" s="4">
        <v>124</v>
      </c>
      <c r="B129" s="8">
        <v>489</v>
      </c>
      <c r="C129" s="3" t="s">
        <v>93</v>
      </c>
      <c r="D129" s="2" t="s">
        <v>135</v>
      </c>
      <c r="E129" s="13"/>
      <c r="F129" s="13"/>
      <c r="G129" s="13"/>
      <c r="H129" s="13">
        <v>417</v>
      </c>
      <c r="I129" s="13"/>
    </row>
    <row r="130" spans="1:9" ht="52.5" thickBot="1">
      <c r="A130" s="4">
        <v>125</v>
      </c>
      <c r="B130" s="8">
        <v>145</v>
      </c>
      <c r="C130" s="3" t="s">
        <v>9</v>
      </c>
      <c r="D130" s="3" t="s">
        <v>136</v>
      </c>
      <c r="E130" s="13"/>
      <c r="F130" s="13"/>
      <c r="G130" s="13"/>
      <c r="H130" s="13">
        <v>33</v>
      </c>
      <c r="I130" s="13"/>
    </row>
    <row r="131" spans="1:9" ht="27" thickBot="1">
      <c r="A131" s="4">
        <v>126</v>
      </c>
      <c r="B131" s="8">
        <v>3200</v>
      </c>
      <c r="C131" s="3" t="s">
        <v>71</v>
      </c>
      <c r="D131" s="2" t="s">
        <v>137</v>
      </c>
      <c r="E131" s="13"/>
      <c r="F131" s="13"/>
      <c r="G131" s="13"/>
      <c r="H131" s="13">
        <v>1</v>
      </c>
      <c r="I131" s="13"/>
    </row>
    <row r="132" spans="1:9" ht="15.75" thickBot="1">
      <c r="A132" s="4">
        <v>127</v>
      </c>
      <c r="B132" s="8">
        <v>1200</v>
      </c>
      <c r="C132" s="3" t="s">
        <v>71</v>
      </c>
      <c r="D132" s="2" t="s">
        <v>138</v>
      </c>
      <c r="E132" s="13"/>
      <c r="F132" s="13"/>
      <c r="G132" s="13"/>
      <c r="H132" s="13"/>
      <c r="I132" s="13"/>
    </row>
    <row r="133" spans="1:9" ht="15.75" thickBot="1">
      <c r="A133" s="4">
        <v>128</v>
      </c>
      <c r="B133" s="8">
        <v>1200</v>
      </c>
      <c r="C133" s="3" t="s">
        <v>71</v>
      </c>
      <c r="D133" s="2" t="s">
        <v>139</v>
      </c>
      <c r="E133" s="13"/>
      <c r="F133" s="13"/>
      <c r="G133" s="13"/>
      <c r="H133" s="13"/>
      <c r="I133" s="13"/>
    </row>
    <row r="134" spans="1:9" ht="15.75" thickBot="1">
      <c r="A134" s="4">
        <v>129</v>
      </c>
      <c r="B134" s="8">
        <v>1200</v>
      </c>
      <c r="C134" s="3" t="s">
        <v>71</v>
      </c>
      <c r="D134" s="2" t="s">
        <v>140</v>
      </c>
      <c r="E134" s="13"/>
      <c r="F134" s="13"/>
      <c r="G134" s="13"/>
      <c r="H134" s="13"/>
      <c r="I134" s="13"/>
    </row>
    <row r="135" spans="1:9" ht="15.75" thickBot="1">
      <c r="A135" s="4">
        <v>130</v>
      </c>
      <c r="B135" s="8">
        <v>1200</v>
      </c>
      <c r="C135" s="3" t="s">
        <v>71</v>
      </c>
      <c r="D135" s="2" t="s">
        <v>141</v>
      </c>
      <c r="E135" s="13"/>
      <c r="F135" s="13"/>
      <c r="G135" s="13"/>
      <c r="H135" s="13"/>
      <c r="I135" s="13"/>
    </row>
    <row r="136" spans="1:9" ht="15.75" thickBot="1">
      <c r="A136" s="4">
        <v>131</v>
      </c>
      <c r="B136" s="8">
        <v>1200</v>
      </c>
      <c r="C136" s="3" t="s">
        <v>71</v>
      </c>
      <c r="D136" s="2" t="s">
        <v>142</v>
      </c>
      <c r="E136" s="13"/>
      <c r="F136" s="13"/>
      <c r="G136" s="13"/>
      <c r="H136" s="13"/>
      <c r="I136" s="13"/>
    </row>
    <row r="137" spans="1:9" ht="15.75" thickBot="1">
      <c r="A137" s="4">
        <v>132</v>
      </c>
      <c r="B137" s="8">
        <v>1700</v>
      </c>
      <c r="C137" s="3" t="s">
        <v>71</v>
      </c>
      <c r="D137" s="2" t="s">
        <v>143</v>
      </c>
      <c r="E137" s="13"/>
      <c r="F137" s="13"/>
      <c r="G137" s="13"/>
      <c r="H137" s="13"/>
      <c r="I137" s="13"/>
    </row>
    <row r="138" spans="1:9" ht="15.75" thickBot="1">
      <c r="A138" s="4">
        <v>133</v>
      </c>
      <c r="B138" s="8">
        <v>800</v>
      </c>
      <c r="C138" s="3" t="s">
        <v>71</v>
      </c>
      <c r="D138" s="2" t="s">
        <v>144</v>
      </c>
      <c r="E138" s="13"/>
      <c r="F138" s="13"/>
      <c r="G138" s="13"/>
      <c r="H138" s="13"/>
      <c r="I138" s="13"/>
    </row>
    <row r="139" spans="1:9" ht="15.75" thickBot="1">
      <c r="A139" s="4">
        <v>134</v>
      </c>
      <c r="B139" s="8">
        <v>800</v>
      </c>
      <c r="C139" s="3" t="s">
        <v>71</v>
      </c>
      <c r="D139" s="2" t="s">
        <v>145</v>
      </c>
      <c r="E139" s="13"/>
      <c r="F139" s="13"/>
      <c r="G139" s="13"/>
      <c r="H139" s="13"/>
      <c r="I139" s="13"/>
    </row>
    <row r="140" spans="1:9" ht="15.75" thickBot="1">
      <c r="A140" s="4">
        <v>135</v>
      </c>
      <c r="B140" s="8">
        <v>800</v>
      </c>
      <c r="C140" s="3" t="s">
        <v>71</v>
      </c>
      <c r="D140" s="2" t="s">
        <v>146</v>
      </c>
      <c r="E140" s="13"/>
      <c r="F140" s="13"/>
      <c r="G140" s="13"/>
      <c r="H140" s="13"/>
      <c r="I140" s="13"/>
    </row>
    <row r="141" spans="1:9" ht="15.75" thickBot="1">
      <c r="A141" s="4">
        <v>136</v>
      </c>
      <c r="B141" s="8">
        <v>1780</v>
      </c>
      <c r="C141" s="3" t="s">
        <v>71</v>
      </c>
      <c r="D141" s="2" t="s">
        <v>147</v>
      </c>
      <c r="E141" s="13"/>
      <c r="F141" s="13"/>
      <c r="G141" s="13"/>
      <c r="H141" s="13"/>
      <c r="I141" s="13"/>
    </row>
    <row r="142" spans="1:9" ht="15.75" thickBot="1">
      <c r="A142" s="4">
        <v>137</v>
      </c>
      <c r="B142" s="8">
        <v>1780</v>
      </c>
      <c r="C142" s="3" t="s">
        <v>71</v>
      </c>
      <c r="D142" s="2" t="s">
        <v>148</v>
      </c>
      <c r="E142" s="13"/>
      <c r="F142" s="13"/>
      <c r="G142" s="13"/>
      <c r="H142" s="13"/>
      <c r="I142" s="13"/>
    </row>
    <row r="143" spans="1:9" ht="15.75" thickBot="1">
      <c r="A143" s="4">
        <v>138</v>
      </c>
      <c r="B143" s="8">
        <v>1780</v>
      </c>
      <c r="C143" s="3" t="s">
        <v>71</v>
      </c>
      <c r="D143" s="2" t="s">
        <v>149</v>
      </c>
      <c r="E143" s="13"/>
      <c r="F143" s="13"/>
      <c r="G143" s="13"/>
      <c r="H143" s="13"/>
      <c r="I143" s="13"/>
    </row>
    <row r="144" spans="1:9" ht="15.75" thickBot="1">
      <c r="A144" s="4">
        <v>139</v>
      </c>
      <c r="B144" s="8">
        <v>120</v>
      </c>
      <c r="C144" s="3" t="s">
        <v>71</v>
      </c>
      <c r="D144" s="2" t="s">
        <v>150</v>
      </c>
      <c r="E144" s="13"/>
      <c r="F144" s="13"/>
      <c r="G144" s="13"/>
      <c r="H144" s="13"/>
      <c r="I144" s="13"/>
    </row>
    <row r="145" spans="1:9" ht="52.5" thickBot="1">
      <c r="A145" s="4">
        <v>140</v>
      </c>
      <c r="B145" s="8">
        <v>1000</v>
      </c>
      <c r="C145" s="3" t="s">
        <v>9</v>
      </c>
      <c r="D145" s="7" t="s">
        <v>151</v>
      </c>
      <c r="E145" s="13"/>
      <c r="F145" s="13"/>
      <c r="G145" s="13"/>
      <c r="H145" s="13">
        <v>0.1</v>
      </c>
      <c r="I145" s="13"/>
    </row>
    <row r="146" spans="1:9" ht="39.75" thickBot="1">
      <c r="A146" s="4">
        <v>141</v>
      </c>
      <c r="B146" s="8">
        <v>50</v>
      </c>
      <c r="C146" s="3" t="s">
        <v>152</v>
      </c>
      <c r="D146" s="7" t="s">
        <v>153</v>
      </c>
      <c r="E146" s="13"/>
      <c r="F146" s="13"/>
      <c r="G146" s="13"/>
      <c r="H146" s="13">
        <v>9.48</v>
      </c>
      <c r="I146" s="13"/>
    </row>
    <row r="147" spans="1:9" ht="78" thickBot="1">
      <c r="A147" s="4">
        <v>142</v>
      </c>
      <c r="B147" s="8">
        <v>50</v>
      </c>
      <c r="C147" s="3" t="s">
        <v>152</v>
      </c>
      <c r="D147" s="7" t="s">
        <v>154</v>
      </c>
      <c r="E147" s="13"/>
      <c r="F147" s="13"/>
      <c r="G147" s="13"/>
      <c r="H147" s="13">
        <v>12.98</v>
      </c>
      <c r="I147" s="13"/>
    </row>
    <row r="148" spans="1:9" ht="78" thickBot="1">
      <c r="A148" s="4">
        <v>143</v>
      </c>
      <c r="B148" s="8">
        <v>50</v>
      </c>
      <c r="C148" s="3" t="s">
        <v>152</v>
      </c>
      <c r="D148" s="7" t="s">
        <v>155</v>
      </c>
      <c r="E148" s="13"/>
      <c r="F148" s="13"/>
      <c r="G148" s="13"/>
      <c r="H148" s="13">
        <v>10.98</v>
      </c>
      <c r="I148" s="13"/>
    </row>
    <row r="149" spans="1:9" ht="65.25" thickBot="1">
      <c r="A149" s="4">
        <v>144</v>
      </c>
      <c r="B149" s="8">
        <v>100</v>
      </c>
      <c r="C149" s="3" t="s">
        <v>152</v>
      </c>
      <c r="D149" s="7" t="s">
        <v>156</v>
      </c>
      <c r="E149" s="13"/>
      <c r="F149" s="13"/>
      <c r="G149" s="13"/>
      <c r="H149" s="13"/>
      <c r="I149" s="13"/>
    </row>
    <row r="150" spans="1:9" ht="39.75" thickBot="1">
      <c r="A150" s="4">
        <v>145</v>
      </c>
      <c r="B150" s="8">
        <v>2300</v>
      </c>
      <c r="C150" s="3" t="s">
        <v>9</v>
      </c>
      <c r="D150" s="7" t="s">
        <v>157</v>
      </c>
      <c r="E150" s="13"/>
      <c r="F150" s="13"/>
      <c r="G150" s="13"/>
      <c r="H150" s="13">
        <v>2.2799999999999998</v>
      </c>
      <c r="I150" s="13"/>
    </row>
    <row r="151" spans="1:9" ht="52.5" thickBot="1">
      <c r="A151" s="4">
        <v>146</v>
      </c>
      <c r="B151" s="8">
        <v>6000</v>
      </c>
      <c r="C151" s="3" t="s">
        <v>9</v>
      </c>
      <c r="D151" s="7" t="s">
        <v>158</v>
      </c>
      <c r="E151" s="13"/>
      <c r="F151" s="13"/>
      <c r="G151" s="13"/>
      <c r="H151" s="13">
        <v>0.34</v>
      </c>
      <c r="I151" s="13"/>
    </row>
    <row r="152" spans="1:9" ht="103.5" thickBot="1">
      <c r="A152" s="4">
        <v>147</v>
      </c>
      <c r="B152" s="8">
        <v>1150</v>
      </c>
      <c r="C152" s="3" t="s">
        <v>9</v>
      </c>
      <c r="D152" s="7" t="s">
        <v>159</v>
      </c>
      <c r="E152" s="13"/>
      <c r="F152" s="13"/>
      <c r="G152" s="13"/>
      <c r="H152" s="13">
        <v>1.78</v>
      </c>
      <c r="I152" s="13"/>
    </row>
    <row r="153" spans="1:9" ht="90.75" thickBot="1">
      <c r="A153" s="4">
        <v>148</v>
      </c>
      <c r="B153" s="8">
        <v>500</v>
      </c>
      <c r="C153" s="3" t="s">
        <v>9</v>
      </c>
      <c r="D153" s="7" t="s">
        <v>160</v>
      </c>
      <c r="E153" s="13"/>
      <c r="F153" s="13"/>
      <c r="G153" s="13"/>
      <c r="H153" s="13">
        <v>9.48</v>
      </c>
      <c r="I153" s="13"/>
    </row>
    <row r="154" spans="1:9" ht="65.25" thickBot="1">
      <c r="A154" s="4">
        <v>149</v>
      </c>
      <c r="B154" s="8">
        <v>1520</v>
      </c>
      <c r="C154" s="3" t="s">
        <v>9</v>
      </c>
      <c r="D154" s="7" t="s">
        <v>161</v>
      </c>
      <c r="E154" s="13"/>
      <c r="F154" s="13"/>
      <c r="G154" s="13"/>
      <c r="H154" s="13">
        <v>7.97</v>
      </c>
      <c r="I154" s="13"/>
    </row>
    <row r="155" spans="1:9" ht="78" thickBot="1">
      <c r="A155" s="4">
        <v>150</v>
      </c>
      <c r="B155" s="8">
        <v>5800</v>
      </c>
      <c r="C155" s="3" t="s">
        <v>9</v>
      </c>
      <c r="D155" s="7" t="s">
        <v>162</v>
      </c>
      <c r="E155" s="13"/>
      <c r="F155" s="13"/>
      <c r="G155" s="13"/>
      <c r="H155" s="13">
        <v>9.07</v>
      </c>
      <c r="I155" s="13"/>
    </row>
    <row r="156" spans="1:9" ht="103.5" thickBot="1">
      <c r="A156" s="4">
        <v>151</v>
      </c>
      <c r="B156" s="8">
        <v>6000</v>
      </c>
      <c r="C156" s="3" t="s">
        <v>9</v>
      </c>
      <c r="D156" s="7" t="s">
        <v>163</v>
      </c>
      <c r="E156" s="13"/>
      <c r="F156" s="13"/>
      <c r="G156" s="13"/>
      <c r="H156" s="13">
        <v>7.47</v>
      </c>
      <c r="I156" s="13"/>
    </row>
    <row r="157" spans="1:9" ht="103.5" thickBot="1">
      <c r="A157" s="4">
        <v>152</v>
      </c>
      <c r="B157" s="8">
        <v>3600</v>
      </c>
      <c r="C157" s="3" t="s">
        <v>9</v>
      </c>
      <c r="D157" s="2" t="s">
        <v>164</v>
      </c>
      <c r="E157" s="13"/>
      <c r="F157" s="13"/>
      <c r="G157" s="13"/>
      <c r="H157" s="13">
        <v>8.25</v>
      </c>
      <c r="I157" s="13"/>
    </row>
    <row r="158" spans="1:9" ht="116.25" thickBot="1">
      <c r="A158" s="4">
        <v>153</v>
      </c>
      <c r="B158" s="8">
        <v>1500</v>
      </c>
      <c r="C158" s="3" t="s">
        <v>9</v>
      </c>
      <c r="D158" s="7" t="s">
        <v>165</v>
      </c>
      <c r="E158" s="13"/>
      <c r="F158" s="13"/>
      <c r="G158" s="13"/>
      <c r="H158" s="13">
        <v>11.97</v>
      </c>
      <c r="I158" s="13"/>
    </row>
    <row r="159" spans="1:9" ht="65.25" thickBot="1">
      <c r="A159" s="4">
        <v>154</v>
      </c>
      <c r="B159" s="8">
        <v>1500</v>
      </c>
      <c r="C159" s="3" t="s">
        <v>9</v>
      </c>
      <c r="D159" s="7" t="s">
        <v>166</v>
      </c>
      <c r="E159" s="13"/>
      <c r="F159" s="13"/>
      <c r="G159" s="13"/>
      <c r="H159" s="13">
        <v>4.95</v>
      </c>
      <c r="I159" s="13"/>
    </row>
    <row r="160" spans="1:9" ht="52.5" thickBot="1">
      <c r="A160" s="4">
        <v>155</v>
      </c>
      <c r="B160" s="8">
        <v>3250</v>
      </c>
      <c r="C160" s="3" t="s">
        <v>9</v>
      </c>
      <c r="D160" s="7" t="s">
        <v>167</v>
      </c>
      <c r="E160" s="13"/>
      <c r="F160" s="13"/>
      <c r="G160" s="13"/>
      <c r="H160" s="13">
        <v>2.1</v>
      </c>
      <c r="I160" s="13"/>
    </row>
    <row r="161" spans="1:9" ht="52.5" thickBot="1">
      <c r="A161" s="4">
        <v>156</v>
      </c>
      <c r="B161" s="8">
        <v>1000</v>
      </c>
      <c r="C161" s="3" t="s">
        <v>9</v>
      </c>
      <c r="D161" s="7" t="s">
        <v>168</v>
      </c>
      <c r="E161" s="13"/>
      <c r="F161" s="13"/>
      <c r="G161" s="13"/>
      <c r="H161" s="13">
        <v>7</v>
      </c>
      <c r="I161" s="13"/>
    </row>
    <row r="162" spans="1:9" ht="65.25" thickBot="1">
      <c r="A162" s="4">
        <v>157</v>
      </c>
      <c r="B162" s="8">
        <v>3000</v>
      </c>
      <c r="C162" s="3" t="s">
        <v>9</v>
      </c>
      <c r="D162" s="7" t="s">
        <v>169</v>
      </c>
      <c r="E162" s="13"/>
      <c r="F162" s="13"/>
      <c r="G162" s="13"/>
      <c r="H162" s="13">
        <v>3.48</v>
      </c>
      <c r="I162" s="13"/>
    </row>
    <row r="163" spans="1:9" ht="65.25" thickBot="1">
      <c r="A163" s="4">
        <v>158</v>
      </c>
      <c r="B163" s="8">
        <v>1500</v>
      </c>
      <c r="C163" s="3" t="s">
        <v>9</v>
      </c>
      <c r="D163" s="7" t="s">
        <v>170</v>
      </c>
      <c r="E163" s="13"/>
      <c r="F163" s="13"/>
      <c r="G163" s="13"/>
      <c r="H163" s="13">
        <v>11.97</v>
      </c>
      <c r="I163" s="13"/>
    </row>
    <row r="164" spans="1:9" ht="116.25" thickBot="1">
      <c r="A164" s="4">
        <v>159</v>
      </c>
      <c r="B164" s="8">
        <v>2955</v>
      </c>
      <c r="C164" s="3" t="s">
        <v>9</v>
      </c>
      <c r="D164" s="7" t="s">
        <v>171</v>
      </c>
      <c r="E164" s="13"/>
      <c r="F164" s="13"/>
      <c r="G164" s="13"/>
      <c r="H164" s="13">
        <v>17.97</v>
      </c>
      <c r="I164" s="13"/>
    </row>
    <row r="165" spans="1:9" ht="52.5" thickBot="1">
      <c r="A165" s="4">
        <v>160</v>
      </c>
      <c r="B165" s="8">
        <v>200</v>
      </c>
      <c r="C165" s="3" t="s">
        <v>9</v>
      </c>
      <c r="D165" s="2" t="s">
        <v>172</v>
      </c>
      <c r="E165" s="13"/>
      <c r="F165" s="13"/>
      <c r="G165" s="13"/>
      <c r="H165" s="13"/>
      <c r="I165" s="13"/>
    </row>
    <row r="166" spans="1:9" ht="144" thickBot="1">
      <c r="A166" s="4">
        <v>161</v>
      </c>
      <c r="B166" s="8">
        <v>500</v>
      </c>
      <c r="C166" s="3" t="s">
        <v>9</v>
      </c>
      <c r="D166" s="45" t="s">
        <v>173</v>
      </c>
      <c r="E166" s="13"/>
      <c r="F166" s="13"/>
      <c r="G166" s="13"/>
      <c r="H166" s="13"/>
      <c r="I166" s="13"/>
    </row>
    <row r="167" spans="1:9" ht="60.75" thickBot="1">
      <c r="A167" s="4">
        <v>162</v>
      </c>
      <c r="B167" s="8">
        <v>4000</v>
      </c>
      <c r="C167" s="3" t="s">
        <v>9</v>
      </c>
      <c r="D167" s="46" t="s">
        <v>174</v>
      </c>
      <c r="E167" s="13"/>
      <c r="F167" s="13"/>
      <c r="G167" s="13"/>
      <c r="H167" s="13"/>
      <c r="I167" s="13"/>
    </row>
    <row r="168" spans="1:9" ht="45.75" thickBot="1">
      <c r="A168" s="4">
        <v>163</v>
      </c>
      <c r="B168" s="8">
        <v>4000</v>
      </c>
      <c r="C168" s="3" t="s">
        <v>9</v>
      </c>
      <c r="D168" s="46" t="s">
        <v>175</v>
      </c>
      <c r="E168" s="13"/>
      <c r="F168" s="13"/>
      <c r="G168" s="13"/>
      <c r="H168" s="13"/>
      <c r="I168" s="13"/>
    </row>
    <row r="169" spans="1:9" ht="87" thickBot="1">
      <c r="A169" s="4">
        <v>164</v>
      </c>
      <c r="B169" s="8">
        <v>4100</v>
      </c>
      <c r="C169" s="3" t="s">
        <v>9</v>
      </c>
      <c r="D169" s="47" t="s">
        <v>176</v>
      </c>
      <c r="E169" s="13"/>
      <c r="F169" s="13"/>
      <c r="G169" s="13"/>
      <c r="H169" s="13"/>
      <c r="I169" s="13"/>
    </row>
    <row r="170" spans="1:9" ht="65.25" thickBot="1">
      <c r="A170" s="4">
        <v>165</v>
      </c>
      <c r="B170" s="8">
        <v>45</v>
      </c>
      <c r="C170" s="3" t="s">
        <v>9</v>
      </c>
      <c r="D170" s="2" t="s">
        <v>177</v>
      </c>
      <c r="E170" s="13"/>
      <c r="F170" s="13"/>
      <c r="G170" s="13"/>
      <c r="H170" s="13"/>
      <c r="I170" s="13"/>
    </row>
    <row r="171" spans="1:9" ht="27" thickBot="1">
      <c r="A171" s="4">
        <v>166</v>
      </c>
      <c r="B171" s="8">
        <v>25</v>
      </c>
      <c r="C171" s="3" t="s">
        <v>9</v>
      </c>
      <c r="D171" s="2" t="s">
        <v>178</v>
      </c>
      <c r="E171" s="13"/>
      <c r="F171" s="13"/>
      <c r="G171" s="13"/>
      <c r="H171" s="13"/>
      <c r="I171" s="13"/>
    </row>
    <row r="172" spans="1:9" ht="27" thickBot="1">
      <c r="A172" s="4">
        <v>167</v>
      </c>
      <c r="B172" s="8">
        <v>3000</v>
      </c>
      <c r="C172" s="3" t="s">
        <v>9</v>
      </c>
      <c r="D172" s="2" t="s">
        <v>179</v>
      </c>
      <c r="E172" s="13"/>
      <c r="F172" s="13"/>
      <c r="G172" s="13"/>
      <c r="H172" s="13"/>
      <c r="I172" s="13"/>
    </row>
    <row r="173" spans="1:9" ht="90.75" thickBot="1">
      <c r="A173" s="4">
        <v>168</v>
      </c>
      <c r="B173" s="8">
        <v>3000</v>
      </c>
      <c r="C173" s="3" t="s">
        <v>9</v>
      </c>
      <c r="D173" s="2" t="s">
        <v>180</v>
      </c>
      <c r="E173" s="13"/>
      <c r="F173" s="13"/>
      <c r="G173" s="13"/>
      <c r="H173" s="13"/>
      <c r="I173" s="13"/>
    </row>
    <row r="174" spans="1:9" ht="39.75" thickBot="1">
      <c r="A174" s="4">
        <v>169</v>
      </c>
      <c r="B174" s="8">
        <v>4000</v>
      </c>
      <c r="C174" s="3" t="s">
        <v>9</v>
      </c>
      <c r="D174" s="2" t="s">
        <v>181</v>
      </c>
      <c r="E174" s="13"/>
      <c r="F174" s="13"/>
      <c r="G174" s="13"/>
      <c r="H174" s="13"/>
      <c r="I174" s="13"/>
    </row>
    <row r="175" spans="1:9" ht="27" thickBot="1">
      <c r="A175" s="4">
        <v>170</v>
      </c>
      <c r="B175" s="8">
        <v>4000</v>
      </c>
      <c r="C175" s="3" t="s">
        <v>9</v>
      </c>
      <c r="D175" s="2" t="s">
        <v>182</v>
      </c>
      <c r="E175" s="13"/>
      <c r="F175" s="13"/>
      <c r="G175" s="13"/>
      <c r="H175" s="13"/>
      <c r="I175" s="13"/>
    </row>
    <row r="176" spans="1:9" ht="39.75" thickBot="1">
      <c r="A176" s="4">
        <v>171</v>
      </c>
      <c r="B176" s="8">
        <v>4000</v>
      </c>
      <c r="C176" s="3" t="s">
        <v>9</v>
      </c>
      <c r="D176" s="2" t="s">
        <v>183</v>
      </c>
      <c r="E176" s="13"/>
      <c r="F176" s="13"/>
      <c r="G176" s="13"/>
      <c r="H176" s="13"/>
      <c r="I176" s="13"/>
    </row>
    <row r="177" spans="1:9" ht="39.75" thickBot="1">
      <c r="A177" s="4">
        <v>172</v>
      </c>
      <c r="B177" s="8">
        <v>4000</v>
      </c>
      <c r="C177" s="3" t="s">
        <v>9</v>
      </c>
      <c r="D177" s="2" t="s">
        <v>184</v>
      </c>
      <c r="E177" s="13"/>
      <c r="F177" s="13"/>
      <c r="G177" s="13"/>
      <c r="H177" s="13"/>
      <c r="I177" s="13"/>
    </row>
    <row r="178" spans="1:9" ht="27" thickBot="1">
      <c r="A178" s="4">
        <v>173</v>
      </c>
      <c r="B178" s="8">
        <v>4000</v>
      </c>
      <c r="C178" s="3" t="s">
        <v>9</v>
      </c>
      <c r="D178" s="2" t="s">
        <v>185</v>
      </c>
      <c r="E178" s="13"/>
      <c r="F178" s="13"/>
      <c r="G178" s="13"/>
      <c r="H178" s="13"/>
      <c r="I178" s="13"/>
    </row>
    <row r="179" spans="1:9" ht="15.75" thickBot="1">
      <c r="A179" s="4">
        <v>174</v>
      </c>
      <c r="B179" s="8">
        <v>10000</v>
      </c>
      <c r="C179" s="3" t="s">
        <v>9</v>
      </c>
      <c r="D179" s="2" t="s">
        <v>186</v>
      </c>
      <c r="E179" s="13"/>
      <c r="F179" s="13"/>
      <c r="G179" s="13"/>
      <c r="H179" s="13"/>
      <c r="I179" s="13"/>
    </row>
    <row r="180" spans="1:9" ht="65.25" thickBot="1">
      <c r="A180" s="4">
        <v>175</v>
      </c>
      <c r="B180" s="8">
        <v>50</v>
      </c>
      <c r="C180" s="3" t="s">
        <v>9</v>
      </c>
      <c r="D180" s="2" t="s">
        <v>187</v>
      </c>
      <c r="E180" s="13"/>
      <c r="F180" s="13"/>
      <c r="G180" s="13"/>
      <c r="H180" s="13"/>
      <c r="I180" s="13"/>
    </row>
    <row r="181" spans="1:9" ht="65.25" thickBot="1">
      <c r="A181" s="4">
        <v>176</v>
      </c>
      <c r="B181" s="8">
        <v>4000</v>
      </c>
      <c r="C181" s="3" t="s">
        <v>9</v>
      </c>
      <c r="D181" s="2" t="s">
        <v>188</v>
      </c>
      <c r="E181" s="13"/>
      <c r="F181" s="13"/>
      <c r="G181" s="13"/>
      <c r="H181" s="13"/>
      <c r="I181" s="13"/>
    </row>
  </sheetData>
  <mergeCells count="6">
    <mergeCell ref="I2:I3"/>
    <mergeCell ref="E2:E3"/>
    <mergeCell ref="A3:D3"/>
    <mergeCell ref="G2:G3"/>
    <mergeCell ref="H2:H3"/>
    <mergeCell ref="F2:F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46527-3BAE-48FF-BA4A-B1CE21E47544}">
  <dimension ref="A1:C22"/>
  <sheetViews>
    <sheetView workbookViewId="0">
      <selection activeCell="G10" sqref="G10"/>
    </sheetView>
  </sheetViews>
  <sheetFormatPr defaultRowHeight="15"/>
  <cols>
    <col min="1" max="1" width="14.5703125" customWidth="1"/>
    <col min="2" max="2" width="60.140625" style="5" customWidth="1"/>
    <col min="3" max="3" width="51.7109375" bestFit="1" customWidth="1"/>
  </cols>
  <sheetData>
    <row r="1" spans="1:3" ht="15.75" thickBot="1"/>
    <row r="2" spans="1:3" ht="15.75" thickBot="1">
      <c r="A2" s="1"/>
      <c r="B2" s="1"/>
      <c r="C2" s="1"/>
    </row>
    <row r="3" spans="1:3" ht="29.25" thickBot="1">
      <c r="A3" s="9" t="s">
        <v>189</v>
      </c>
      <c r="B3" s="10" t="s">
        <v>190</v>
      </c>
      <c r="C3" s="10" t="s">
        <v>191</v>
      </c>
    </row>
    <row r="4" spans="1:3" ht="27" thickBot="1">
      <c r="A4" s="11" t="s">
        <v>192</v>
      </c>
      <c r="B4" s="2" t="s">
        <v>193</v>
      </c>
      <c r="C4" s="2" t="s">
        <v>194</v>
      </c>
    </row>
    <row r="5" spans="1:3" ht="15.75" thickBot="1">
      <c r="A5" s="11" t="s">
        <v>195</v>
      </c>
      <c r="B5" s="2" t="s">
        <v>196</v>
      </c>
      <c r="C5" s="2" t="s">
        <v>197</v>
      </c>
    </row>
    <row r="6" spans="1:3" ht="90.75" thickBot="1">
      <c r="A6" s="11" t="s">
        <v>198</v>
      </c>
      <c r="B6" s="2" t="s">
        <v>199</v>
      </c>
      <c r="C6" s="2" t="s">
        <v>200</v>
      </c>
    </row>
    <row r="7" spans="1:3" ht="15.75" thickBot="1">
      <c r="A7" s="11" t="s">
        <v>201</v>
      </c>
      <c r="B7" s="2" t="s">
        <v>202</v>
      </c>
      <c r="C7" s="2" t="s">
        <v>203</v>
      </c>
    </row>
    <row r="8" spans="1:3" ht="27" thickBot="1">
      <c r="A8" s="11" t="s">
        <v>204</v>
      </c>
      <c r="B8" s="2" t="s">
        <v>205</v>
      </c>
      <c r="C8" s="2" t="s">
        <v>206</v>
      </c>
    </row>
    <row r="9" spans="1:3" ht="39.75" thickBot="1">
      <c r="A9" s="11" t="s">
        <v>2</v>
      </c>
      <c r="B9" s="6" t="s">
        <v>207</v>
      </c>
      <c r="C9" s="2" t="s">
        <v>208</v>
      </c>
    </row>
    <row r="10" spans="1:3" ht="27" thickBot="1">
      <c r="A10" s="11" t="s">
        <v>209</v>
      </c>
      <c r="B10" s="2" t="s">
        <v>210</v>
      </c>
      <c r="C10" s="2" t="s">
        <v>211</v>
      </c>
    </row>
    <row r="11" spans="1:3" ht="15.75" thickBot="1">
      <c r="A11" s="11" t="s">
        <v>0</v>
      </c>
      <c r="B11" s="2" t="s">
        <v>212</v>
      </c>
      <c r="C11" s="2" t="s">
        <v>213</v>
      </c>
    </row>
    <row r="12" spans="1:3" ht="15.75" thickBot="1">
      <c r="A12" s="11" t="s">
        <v>214</v>
      </c>
      <c r="B12" s="2" t="s">
        <v>215</v>
      </c>
      <c r="C12" s="2" t="s">
        <v>216</v>
      </c>
    </row>
    <row r="13" spans="1:3" ht="65.25" thickBot="1">
      <c r="A13" s="11" t="s">
        <v>3</v>
      </c>
      <c r="B13" s="2" t="s">
        <v>217</v>
      </c>
      <c r="C13" s="2" t="s">
        <v>218</v>
      </c>
    </row>
    <row r="14" spans="1:3" ht="27" thickBot="1">
      <c r="A14" s="11" t="s">
        <v>219</v>
      </c>
      <c r="B14" s="2" t="s">
        <v>220</v>
      </c>
      <c r="C14" s="2" t="s">
        <v>221</v>
      </c>
    </row>
    <row r="15" spans="1:3" ht="27" thickBot="1">
      <c r="A15" s="11" t="s">
        <v>222</v>
      </c>
      <c r="B15" s="2" t="s">
        <v>223</v>
      </c>
      <c r="C15" s="2" t="s">
        <v>224</v>
      </c>
    </row>
    <row r="16" spans="1:3" ht="52.5" thickBot="1">
      <c r="A16" s="11" t="s">
        <v>225</v>
      </c>
      <c r="B16" s="2" t="s">
        <v>226</v>
      </c>
      <c r="C16" s="2" t="s">
        <v>227</v>
      </c>
    </row>
    <row r="17" spans="1:3" ht="15.75" thickBot="1">
      <c r="A17" s="11" t="s">
        <v>228</v>
      </c>
      <c r="B17" s="2" t="s">
        <v>229</v>
      </c>
      <c r="C17" s="2" t="s">
        <v>230</v>
      </c>
    </row>
    <row r="18" spans="1:3" ht="27" thickBot="1">
      <c r="A18" s="11" t="s">
        <v>231</v>
      </c>
      <c r="B18" s="2" t="s">
        <v>232</v>
      </c>
      <c r="C18" s="2" t="s">
        <v>233</v>
      </c>
    </row>
    <row r="19" spans="1:3" ht="65.25" thickBot="1">
      <c r="A19" s="11" t="s">
        <v>234</v>
      </c>
      <c r="B19" s="2" t="s">
        <v>235</v>
      </c>
      <c r="C19" s="2" t="s">
        <v>236</v>
      </c>
    </row>
    <row r="20" spans="1:3" ht="15.75" thickBot="1">
      <c r="A20" s="11" t="s">
        <v>1</v>
      </c>
      <c r="B20" s="2" t="s">
        <v>237</v>
      </c>
      <c r="C20" s="2" t="s">
        <v>238</v>
      </c>
    </row>
    <row r="21" spans="1:3" ht="15.75" thickBot="1">
      <c r="A21" s="11" t="s">
        <v>219</v>
      </c>
      <c r="B21" s="2" t="s">
        <v>239</v>
      </c>
      <c r="C21" s="2" t="s">
        <v>240</v>
      </c>
    </row>
    <row r="22" spans="1:3" ht="78" thickBot="1">
      <c r="A22" s="11" t="s">
        <v>241</v>
      </c>
      <c r="B22" s="2" t="s">
        <v>242</v>
      </c>
      <c r="C22" s="2" t="s">
        <v>243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Valores</vt:lpstr>
      <vt:lpstr>valores 2</vt:lpstr>
      <vt:lpstr>DOTAÇÃO E FISCAL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Murilo Arthur Scapini</dc:creator>
  <cp:lastModifiedBy>Murilo Arthur Scapini</cp:lastModifiedBy>
  <dcterms:created xsi:type="dcterms:W3CDTF">2024-02-21T17:32:41Z</dcterms:created>
  <dcterms:modified xsi:type="dcterms:W3CDTF">2024-07-25T21:55:57Z</dcterms:modified>
</cp:coreProperties>
</file>